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gor Grzetic\Mega\IZVJEŠĆE ZA FOO 2023\01 Financijski izvještaj, 1. 1. - 30. 6.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E284" i="9" s="1"/>
  <c r="B284" i="9" s="1"/>
  <c r="F284" i="9"/>
  <c r="H283" i="9"/>
  <c r="G283" i="9"/>
  <c r="E283" i="9" s="1"/>
  <c r="B283" i="9" s="1"/>
  <c r="F283" i="9"/>
  <c r="F282" i="9"/>
  <c r="H281" i="9"/>
  <c r="G281" i="9"/>
  <c r="F281" i="9"/>
  <c r="E281" i="9"/>
  <c r="B281" i="9"/>
  <c r="H280" i="9"/>
  <c r="G280" i="9"/>
  <c r="F280" i="9"/>
  <c r="E280" i="9"/>
  <c r="B280" i="9"/>
  <c r="H279" i="9"/>
  <c r="G279" i="9"/>
  <c r="F279" i="9"/>
  <c r="E279" i="9"/>
  <c r="B279" i="9"/>
  <c r="F278" i="9"/>
  <c r="F277" i="9"/>
  <c r="F276" i="9"/>
  <c r="F275" i="9"/>
  <c r="F274" i="9"/>
  <c r="L273" i="9"/>
  <c r="H273" i="9"/>
  <c r="F273" i="9"/>
  <c r="I272" i="9"/>
  <c r="H272" i="9"/>
  <c r="F272" i="9"/>
  <c r="E272" i="9"/>
  <c r="B272" i="9"/>
  <c r="E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E216" i="9"/>
  <c r="M215" i="9"/>
  <c r="L215" i="9"/>
  <c r="F215" i="9"/>
  <c r="E215" i="9"/>
  <c r="B215" i="9"/>
  <c r="M214" i="9"/>
  <c r="L214" i="9"/>
  <c r="F214" i="9" s="1"/>
  <c r="B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H31" i="9"/>
  <c r="G31" i="9"/>
  <c r="E31" i="9" s="1"/>
  <c r="B31" i="9" s="1"/>
  <c r="F31" i="9"/>
  <c r="H30" i="9"/>
  <c r="G30" i="9"/>
  <c r="F30" i="9"/>
  <c r="E30" i="9"/>
  <c r="B30" i="9"/>
  <c r="H29" i="9"/>
  <c r="G29" i="9"/>
  <c r="F29" i="9"/>
  <c r="E29" i="9"/>
  <c r="B29" i="9"/>
  <c r="H28" i="9"/>
  <c r="G28" i="9"/>
  <c r="F28" i="9"/>
  <c r="E28" i="9"/>
  <c r="B28" i="9"/>
  <c r="H27" i="9"/>
  <c r="G27" i="9"/>
  <c r="F27" i="9"/>
  <c r="E27" i="9"/>
  <c r="B27" i="9"/>
  <c r="H26" i="9"/>
  <c r="G26" i="9"/>
  <c r="E26" i="9" s="1"/>
  <c r="B26" i="9" s="1"/>
  <c r="F26" i="9"/>
  <c r="H25" i="9"/>
  <c r="G25" i="9"/>
  <c r="F25" i="9"/>
  <c r="E25" i="9"/>
  <c r="B25" i="9"/>
  <c r="H24" i="9"/>
  <c r="G24" i="9"/>
  <c r="F24" i="9"/>
  <c r="E24" i="9"/>
  <c r="B24" i="9"/>
  <c r="H23" i="9"/>
  <c r="G23" i="9"/>
  <c r="F23" i="9"/>
  <c r="E23" i="9"/>
  <c r="B23" i="9"/>
  <c r="H22" i="9"/>
  <c r="G22" i="9"/>
  <c r="F22" i="9"/>
  <c r="E22" i="9"/>
  <c r="B22" i="9"/>
  <c r="H21" i="9"/>
  <c r="G21" i="9"/>
  <c r="F21" i="9"/>
  <c r="E21" i="9"/>
  <c r="B21" i="9"/>
  <c r="F20" i="9"/>
  <c r="F4" i="9"/>
  <c r="O3" i="9"/>
  <c r="G273" i="9" s="1"/>
  <c r="E273" i="9" s="1"/>
  <c r="B273"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E32" i="9" l="1"/>
  <c r="B32" i="9" s="1"/>
  <c r="F216" i="9"/>
  <c r="B216" i="9" s="1"/>
  <c r="H2" i="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0" i="9"/>
  <c r="G20" i="9"/>
  <c r="E20" i="9" s="1"/>
  <c r="F152" i="4"/>
  <c r="D407" i="4"/>
  <c r="F298" i="4"/>
  <c r="D408" i="4"/>
  <c r="F350" i="4"/>
  <c r="E408" i="4"/>
  <c r="D403" i="1" s="1"/>
  <c r="D643" i="4"/>
  <c r="F416" i="4"/>
  <c r="D644" i="4"/>
  <c r="F417" i="4"/>
  <c r="E644" i="4"/>
  <c r="D638" i="1" s="1"/>
  <c r="D635" i="4"/>
  <c r="F420" i="4"/>
  <c r="D636" i="4"/>
  <c r="F528" i="4"/>
  <c r="E636" i="4"/>
  <c r="D630"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B297" i="9"/>
  <c r="E296" i="9"/>
  <c r="I10" i="3" s="1"/>
  <c r="D42" i="8"/>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K1432" i="9" l="1"/>
  <c r="G295" i="9"/>
  <c r="E295" i="9" s="1"/>
  <c r="B295" i="9" s="1"/>
  <c r="I34" i="3"/>
  <c r="C1517" i="1"/>
  <c r="G294" i="9"/>
  <c r="E294" i="9" s="1"/>
  <c r="F141" i="6"/>
  <c r="H28" i="3"/>
  <c r="C1435" i="1"/>
  <c r="G299" i="9"/>
  <c r="E299" i="9" s="1"/>
  <c r="B276" i="9"/>
  <c r="E275" i="9"/>
  <c r="I8" i="3" s="1"/>
  <c r="F636" i="4"/>
  <c r="C630" i="1"/>
  <c r="F635" i="4"/>
  <c r="C629" i="1"/>
  <c r="F644" i="4"/>
  <c r="C638" i="1"/>
  <c r="F643" i="4"/>
  <c r="C637" i="1"/>
  <c r="F408" i="4"/>
  <c r="C403" i="1"/>
  <c r="F407" i="4"/>
  <c r="C402" i="1"/>
  <c r="B20" i="9"/>
  <c r="E19" i="9"/>
  <c r="E640" i="4"/>
  <c r="E415" i="4"/>
  <c r="D410" i="1" s="1"/>
  <c r="D408" i="1"/>
  <c r="D413" i="4"/>
  <c r="D291" i="4"/>
  <c r="F289" i="4"/>
  <c r="C285" i="1"/>
  <c r="D290" i="4"/>
  <c r="E639" i="4"/>
  <c r="E414" i="4"/>
  <c r="D409" i="1" s="1"/>
  <c r="D407" i="1"/>
  <c r="D639" i="4"/>
  <c r="D414" i="4"/>
  <c r="F412" i="4"/>
  <c r="C407" i="1"/>
  <c r="M3" i="9"/>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299" i="9"/>
  <c r="E298" i="9"/>
  <c r="H1435" i="1"/>
  <c r="G1435" i="1"/>
  <c r="H9" i="3"/>
  <c r="B294" i="9"/>
  <c r="E293"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4" i="9"/>
  <c r="E274" i="9" s="1"/>
  <c r="B274" i="9" s="1"/>
  <c r="H635" i="1"/>
  <c r="G635" i="1"/>
  <c r="F645" i="4"/>
  <c r="H18" i="3"/>
  <c r="C639" i="1"/>
  <c r="H639" i="1" l="1"/>
  <c r="G639" i="1"/>
  <c r="H7" i="3"/>
  <c r="H640" i="1"/>
  <c r="G640" i="1"/>
  <c r="J3" i="9" l="1"/>
  <c r="I7" i="3"/>
  <c r="M271" i="9" l="1"/>
  <c r="L271" i="9"/>
  <c r="F271"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1" i="9"/>
  <c r="F19" i="9"/>
  <c r="F3" i="9" s="1"/>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<sst xmlns="http://schemas.openxmlformats.org/spreadsheetml/2006/main" count="4338" uniqueCount="3400">
  <si>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</si>
  <si>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</si>
  <si>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</si>
  <si>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</si>
  <si>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</si>
  <si>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</si>
  <si>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</si>
  <si>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</si>
  <si>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</si>
  <si>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</si>
  <si>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</si>
  <si>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</si>
  <si>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</si>
  <si>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</si>
  <si>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</si>
  <si>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</si>
  <si>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</si>
  <si>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</si>
  <si>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</si>
  <si>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</si>
  <si>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</si>
  <si>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</si>
  <si>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</si>
  <si>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</si>
  <si>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</si>
  <si>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</si>
  <si>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</si>
  <si>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</si>
  <si>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</si>
  <si>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</si>
  <si>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</si>
  <si>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CENTAR ZA KULTURU GRADA KRKA</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</si>
  <si>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</si>
  <si>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</si>
  <si>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</si>
  <si>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</si>
  <si>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</si>
  <si>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</si>
  <si>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</si>
  <si>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</si>
  <si>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</si>
  <si>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</si>
  <si>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</si>
  <si>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</si>
  <si>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</si>
  <si>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</si>
  <si>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</si>
  <si>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</si>
  <si>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</si>
  <si>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30808 - CENTAR ZA KULTURU GRADA KRKA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</si>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</sst>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106373.20000000001</v>
      </c>
      <c r="D2" s="6">
        <f>'PR-RAS'!E6</f>
        <v>137248.56</v>
      </c>
      <c r="E2" s="6">
        <v>0</v>
      </c>
      <c r="F2" s="6">
        <v>0</v>
      </c>
      <c r="G2" s="7">
        <f t="shared" ref="G2:G264" si="0">(B2/1000)*(C2*1+D2*2)</f>
        <v>380.87031999999999</v>
      </c>
      <c r="H2" s="7">
        <f t="shared" ref="H2:H264" si="1">ABS(C2-ROUND(C2,0))+ABS(D2-ROUND(D2,0))</f>
        <v>0.64000000001396984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13134.57</v>
      </c>
      <c r="D46" s="1">
        <f>'PR-RAS'!E50</f>
        <v>18597</v>
      </c>
      <c r="E46" s="1">
        <v>0</v>
      </c>
      <c r="F46" s="1">
        <v>0</v>
      </c>
      <c r="G46" s="2">
        <f t="shared" si="0"/>
        <v>2264.7856499999998</v>
      </c>
      <c r="H46" s="2">
        <f t="shared" si="1"/>
        <v>0.43000000000029104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13134.57</v>
      </c>
      <c r="D64" s="1">
        <f>'PR-RAS'!E68</f>
        <v>18597</v>
      </c>
      <c r="E64" s="1">
        <v>0</v>
      </c>
      <c r="F64" s="1">
        <v>0</v>
      </c>
      <c r="G64" s="2">
        <f t="shared" si="0"/>
        <v>3170.6999099999998</v>
      </c>
      <c r="H64" s="2">
        <f t="shared" si="1"/>
        <v>0.43000000000029104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13134.57</v>
      </c>
      <c r="D65" s="1">
        <f>'PR-RAS'!E69</f>
        <v>18597</v>
      </c>
      <c r="E65" s="1">
        <v>0</v>
      </c>
      <c r="F65" s="1">
        <v>0</v>
      </c>
      <c r="G65" s="2">
        <f t="shared" si="0"/>
        <v>3221.0284799999999</v>
      </c>
      <c r="H65" s="2">
        <f t="shared" si="1"/>
        <v>0.43000000000029104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v>
      </c>
      <c r="E78" s="1">
        <v>0</v>
      </c>
      <c r="F78" s="1">
        <v>0</v>
      </c>
      <c r="G78" s="2">
        <f t="shared" si="0"/>
        <v>3.0799999999999998E-3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v>
      </c>
      <c r="E79" s="1">
        <v>0</v>
      </c>
      <c r="F79" s="1">
        <v>0</v>
      </c>
      <c r="G79" s="2">
        <f t="shared" si="0"/>
        <v>3.1199999999999999E-3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v>
      </c>
      <c r="E81" s="1">
        <v>0</v>
      </c>
      <c r="F81" s="1">
        <v>0</v>
      </c>
      <c r="G81" s="2">
        <f t="shared" si="0"/>
        <v>3.2000000000000002E-3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4967.8100000000004</v>
      </c>
      <c r="D102" s="1">
        <f>'PR-RAS'!E106</f>
        <v>5608</v>
      </c>
      <c r="E102" s="1">
        <v>0</v>
      </c>
      <c r="F102" s="1">
        <v>0</v>
      </c>
      <c r="G102" s="2">
        <f t="shared" si="0"/>
        <v>1634.5648100000003</v>
      </c>
      <c r="H102" s="2">
        <f t="shared" si="1"/>
        <v>0.18999999999959982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4967.8100000000004</v>
      </c>
      <c r="D108" s="1">
        <f>'PR-RAS'!E112</f>
        <v>5608</v>
      </c>
      <c r="E108" s="1">
        <v>0</v>
      </c>
      <c r="F108" s="1">
        <v>0</v>
      </c>
      <c r="G108" s="2">
        <f t="shared" si="0"/>
        <v>1731.66767</v>
      </c>
      <c r="H108" s="2">
        <f t="shared" si="1"/>
        <v>0.18999999999959982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4967.8100000000004</v>
      </c>
      <c r="D113" s="1">
        <f>'PR-RAS'!E117</f>
        <v>5608</v>
      </c>
      <c r="E113" s="1">
        <v>0</v>
      </c>
      <c r="F113" s="1">
        <v>0</v>
      </c>
      <c r="G113" s="2">
        <f t="shared" si="0"/>
        <v>1812.5867200000002</v>
      </c>
      <c r="H113" s="2">
        <f t="shared" si="1"/>
        <v>0.18999999999959982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8912.34</v>
      </c>
      <c r="D120" s="1">
        <f>'PR-RAS'!E124</f>
        <v>6040</v>
      </c>
      <c r="E120" s="1">
        <v>0</v>
      </c>
      <c r="F120" s="1">
        <v>0</v>
      </c>
      <c r="G120" s="2">
        <f t="shared" si="0"/>
        <v>2498.0884599999999</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20</v>
      </c>
      <c r="E121" s="1">
        <v>0</v>
      </c>
      <c r="F121" s="1">
        <v>0</v>
      </c>
      <c r="G121" s="2">
        <f t="shared" si="0"/>
        <v>4.8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20</v>
      </c>
      <c r="E122" s="1">
        <v>0</v>
      </c>
      <c r="F122" s="1">
        <v>0</v>
      </c>
      <c r="G122" s="2">
        <f t="shared" si="0"/>
        <v>4.84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8912.34</v>
      </c>
      <c r="D124" s="1">
        <f>'PR-RAS'!E128</f>
        <v>6020</v>
      </c>
      <c r="E124" s="1">
        <v>0</v>
      </c>
      <c r="F124" s="1">
        <v>0</v>
      </c>
      <c r="G124" s="2">
        <f t="shared" si="0"/>
        <v>2577.1378199999999</v>
      </c>
      <c r="H124" s="2">
        <f t="shared" si="1"/>
        <v>0.34000000000014552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8912.34</v>
      </c>
      <c r="D125" s="1">
        <f>'PR-RAS'!E129</f>
        <v>6020</v>
      </c>
      <c r="E125" s="1">
        <v>0</v>
      </c>
      <c r="F125" s="1">
        <v>0</v>
      </c>
      <c r="G125" s="2">
        <f t="shared" si="0"/>
        <v>2598.0901600000002</v>
      </c>
      <c r="H125" s="2">
        <f t="shared" si="1"/>
        <v>0.34000000000014552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79358.44</v>
      </c>
      <c r="D129" s="1">
        <f>'PR-RAS'!E133</f>
        <v>107003.56</v>
      </c>
      <c r="E129" s="1">
        <v>0</v>
      </c>
      <c r="F129" s="1">
        <v>0</v>
      </c>
      <c r="G129" s="2">
        <f t="shared" si="0"/>
        <v>37550.791680000002</v>
      </c>
      <c r="H129" s="2">
        <f t="shared" si="1"/>
        <v>0.88000000000465661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79358.44</v>
      </c>
      <c r="D130" s="1">
        <f>'PR-RAS'!E134</f>
        <v>107003.56</v>
      </c>
      <c r="E130" s="1">
        <v>0</v>
      </c>
      <c r="F130" s="1">
        <v>0</v>
      </c>
      <c r="G130" s="2">
        <f t="shared" si="0"/>
        <v>37844.15724</v>
      </c>
      <c r="H130" s="2">
        <f t="shared" si="1"/>
        <v>0.88000000000465661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79358.44</v>
      </c>
      <c r="D131" s="1">
        <f>'PR-RAS'!E135</f>
        <v>107003.56</v>
      </c>
      <c r="E131" s="1">
        <v>0</v>
      </c>
      <c r="F131" s="1">
        <v>0</v>
      </c>
      <c r="G131" s="2">
        <f t="shared" si="0"/>
        <v>38137.522799999999</v>
      </c>
      <c r="H131" s="2">
        <f t="shared" si="1"/>
        <v>0.88000000000465661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93903.8</v>
      </c>
      <c r="D147" s="1">
        <f>'PR-RAS'!E151</f>
        <v>125052.54</v>
      </c>
      <c r="E147" s="1">
        <v>0</v>
      </c>
      <c r="F147" s="1">
        <v>0</v>
      </c>
      <c r="G147" s="2">
        <f t="shared" si="0"/>
        <v>50225.296479999997</v>
      </c>
      <c r="H147" s="2">
        <f t="shared" si="1"/>
        <v>0.66000000000349246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44502.69</v>
      </c>
      <c r="D148" s="1">
        <f>'PR-RAS'!E152</f>
        <v>50516.09</v>
      </c>
      <c r="E148" s="1">
        <v>0</v>
      </c>
      <c r="F148" s="1">
        <v>0</v>
      </c>
      <c r="G148" s="2">
        <f t="shared" si="0"/>
        <v>21393.625889999999</v>
      </c>
      <c r="H148" s="2">
        <f t="shared" si="1"/>
        <v>0.39999999999417923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37140.230000000003</v>
      </c>
      <c r="D149" s="1">
        <f>'PR-RAS'!E153</f>
        <v>41538.18</v>
      </c>
      <c r="E149" s="1">
        <v>0</v>
      </c>
      <c r="F149" s="1">
        <v>0</v>
      </c>
      <c r="G149" s="2">
        <f t="shared" si="0"/>
        <v>17792.055319999999</v>
      </c>
      <c r="H149" s="2">
        <f t="shared" si="1"/>
        <v>0.41000000000349246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37140.230000000003</v>
      </c>
      <c r="D150" s="1">
        <f>'PR-RAS'!E154</f>
        <v>41538.18</v>
      </c>
      <c r="E150" s="1">
        <v>0</v>
      </c>
      <c r="F150" s="1">
        <v>0</v>
      </c>
      <c r="G150" s="2">
        <f t="shared" si="0"/>
        <v>17912.271909999999</v>
      </c>
      <c r="H150" s="2">
        <f t="shared" si="1"/>
        <v>0.41000000000349246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1234.32</v>
      </c>
      <c r="D154" s="1">
        <f>'PR-RAS'!E158</f>
        <v>2124.13</v>
      </c>
      <c r="E154" s="1">
        <v>0</v>
      </c>
      <c r="F154" s="1">
        <v>0</v>
      </c>
      <c r="G154" s="2">
        <f t="shared" si="0"/>
        <v>838.83474000000001</v>
      </c>
      <c r="H154" s="2">
        <f t="shared" si="1"/>
        <v>0.45000000000004547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6128.14</v>
      </c>
      <c r="D155" s="1">
        <f>'PR-RAS'!E159</f>
        <v>6853.78</v>
      </c>
      <c r="E155" s="1">
        <v>0</v>
      </c>
      <c r="F155" s="1">
        <v>0</v>
      </c>
      <c r="G155" s="2">
        <f t="shared" si="0"/>
        <v>3054.6977999999999</v>
      </c>
      <c r="H155" s="2">
        <f t="shared" si="1"/>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6128.14</v>
      </c>
      <c r="D157" s="1">
        <f>'PR-RAS'!E161</f>
        <v>6853.78</v>
      </c>
      <c r="E157" s="1">
        <v>0</v>
      </c>
      <c r="F157" s="1">
        <v>0</v>
      </c>
      <c r="G157" s="2">
        <f t="shared" si="0"/>
        <v>3094.3692000000001</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49152.529999999992</v>
      </c>
      <c r="D159" s="1">
        <f>'PR-RAS'!E163</f>
        <v>74250.720000000001</v>
      </c>
      <c r="E159" s="1">
        <v>0</v>
      </c>
      <c r="F159" s="1">
        <v>0</v>
      </c>
      <c r="G159" s="2">
        <f t="shared" si="0"/>
        <v>31229.327260000002</v>
      </c>
      <c r="H159" s="2">
        <f t="shared" si="1"/>
        <v>0.75000000000727596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1596.83</v>
      </c>
      <c r="D160" s="1">
        <f>'PR-RAS'!E164</f>
        <v>2688.29</v>
      </c>
      <c r="E160" s="1">
        <v>0</v>
      </c>
      <c r="F160" s="1">
        <v>0</v>
      </c>
      <c r="G160" s="2">
        <f t="shared" si="0"/>
        <v>1108.7721899999999</v>
      </c>
      <c r="H160" s="2">
        <f t="shared" si="1"/>
        <v>0.46000000000003638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1596.83</v>
      </c>
      <c r="D161" s="1">
        <f>'PR-RAS'!E165</f>
        <v>2688.29</v>
      </c>
      <c r="E161" s="1">
        <v>0</v>
      </c>
      <c r="F161" s="1">
        <v>0</v>
      </c>
      <c r="G161" s="2">
        <f t="shared" si="0"/>
        <v>1115.7456</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1627.14</v>
      </c>
      <c r="D165" s="1">
        <f>'PR-RAS'!E169</f>
        <v>1307.8399999999999</v>
      </c>
      <c r="E165" s="1">
        <v>0</v>
      </c>
      <c r="F165" s="1">
        <v>0</v>
      </c>
      <c r="G165" s="2">
        <f t="shared" si="0"/>
        <v>695.82247999999993</v>
      </c>
      <c r="H165" s="2">
        <f t="shared" si="1"/>
        <v>0.3000000000001819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1243.47</v>
      </c>
      <c r="D166" s="1">
        <f>'PR-RAS'!E170</f>
        <v>1307.8399999999999</v>
      </c>
      <c r="E166" s="1">
        <v>0</v>
      </c>
      <c r="F166" s="1">
        <v>0</v>
      </c>
      <c r="G166" s="2">
        <f t="shared" si="0"/>
        <v>636.75974999999994</v>
      </c>
      <c r="H166" s="2">
        <f t="shared" si="1"/>
        <v>0.63000000000010914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383.67</v>
      </c>
      <c r="D168" s="1">
        <f>'PR-RAS'!E172</f>
        <v>0</v>
      </c>
      <c r="E168" s="1">
        <v>0</v>
      </c>
      <c r="F168" s="1">
        <v>0</v>
      </c>
      <c r="G168" s="2">
        <f t="shared" si="0"/>
        <v>64.072890000000001</v>
      </c>
      <c r="H168" s="2">
        <f t="shared" si="1"/>
        <v>0.32999999999998408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41369.429999999993</v>
      </c>
      <c r="D173" s="1">
        <f>'PR-RAS'!E177</f>
        <v>64201.14</v>
      </c>
      <c r="E173" s="1">
        <v>0</v>
      </c>
      <c r="F173" s="1">
        <v>0</v>
      </c>
      <c r="G173" s="2">
        <f t="shared" si="0"/>
        <v>29200.734119999997</v>
      </c>
      <c r="H173" s="2">
        <f t="shared" si="1"/>
        <v>0.569999999992433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2079.0300000000002</v>
      </c>
      <c r="D174" s="1">
        <f>'PR-RAS'!E178</f>
        <v>1857.65</v>
      </c>
      <c r="E174" s="1">
        <v>0</v>
      </c>
      <c r="F174" s="1">
        <v>0</v>
      </c>
      <c r="G174" s="2">
        <f t="shared" si="0"/>
        <v>1002.4190899999999</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236.76</v>
      </c>
      <c r="D177" s="1">
        <f>'PR-RAS'!E181</f>
        <v>330.28</v>
      </c>
      <c r="E177" s="1">
        <v>0</v>
      </c>
      <c r="F177" s="1">
        <v>0</v>
      </c>
      <c r="G177" s="2">
        <f t="shared" si="0"/>
        <v>157.92831999999999</v>
      </c>
      <c r="H177" s="2">
        <f t="shared" si="1"/>
        <v>0.51999999999998181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7414.49</v>
      </c>
      <c r="D178" s="1">
        <f>'PR-RAS'!E182</f>
        <v>6908.36</v>
      </c>
      <c r="E178" s="1">
        <v>0</v>
      </c>
      <c r="F178" s="1">
        <v>0</v>
      </c>
      <c r="G178" s="2">
        <f t="shared" si="0"/>
        <v>3757.9241699999998</v>
      </c>
      <c r="H178" s="2">
        <f t="shared" si="1"/>
        <v>0.8499999999994543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15773.03</v>
      </c>
      <c r="D180" s="1">
        <f>'PR-RAS'!E184</f>
        <v>21169.67</v>
      </c>
      <c r="E180" s="1">
        <v>0</v>
      </c>
      <c r="F180" s="1">
        <v>0</v>
      </c>
      <c r="G180" s="2">
        <f t="shared" si="0"/>
        <v>10402.114229999999</v>
      </c>
      <c r="H180" s="2">
        <f t="shared" si="1"/>
        <v>0.36000000000240107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119.28</v>
      </c>
      <c r="D181" s="1">
        <f>'PR-RAS'!E185</f>
        <v>244.6</v>
      </c>
      <c r="E181" s="1">
        <v>0</v>
      </c>
      <c r="F181" s="1">
        <v>0</v>
      </c>
      <c r="G181" s="2">
        <f t="shared" si="0"/>
        <v>109.5264</v>
      </c>
      <c r="H181" s="2">
        <f t="shared" si="1"/>
        <v>0.68000000000000682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15746.84</v>
      </c>
      <c r="D182" s="1">
        <f>'PR-RAS'!E186</f>
        <v>33690.58</v>
      </c>
      <c r="E182" s="1">
        <v>0</v>
      </c>
      <c r="F182" s="1">
        <v>0</v>
      </c>
      <c r="G182" s="2">
        <f t="shared" si="0"/>
        <v>15046.168</v>
      </c>
      <c r="H182" s="2">
        <f t="shared" si="1"/>
        <v>0.57999999999810825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265.52</v>
      </c>
      <c r="E183" s="1">
        <v>0</v>
      </c>
      <c r="F183" s="1">
        <v>0</v>
      </c>
      <c r="G183" s="2">
        <f t="shared" si="0"/>
        <v>96.64927999999999</v>
      </c>
      <c r="H183" s="2">
        <f t="shared" si="1"/>
        <v>0.48000000000001819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4559.13</v>
      </c>
      <c r="D184" s="1">
        <f>'PR-RAS'!E188</f>
        <v>5787.9299999999994</v>
      </c>
      <c r="E184" s="1">
        <v>0</v>
      </c>
      <c r="F184" s="1">
        <v>0</v>
      </c>
      <c r="G184" s="2">
        <f t="shared" si="0"/>
        <v>2952.7031699999998</v>
      </c>
      <c r="H184" s="2">
        <f t="shared" si="1"/>
        <v>0.2000000000007276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1591.04</v>
      </c>
      <c r="D186" s="1">
        <f>'PR-RAS'!E190</f>
        <v>1600</v>
      </c>
      <c r="E186" s="1">
        <v>0</v>
      </c>
      <c r="F186" s="1">
        <v>0</v>
      </c>
      <c r="G186" s="2">
        <f t="shared" si="0"/>
        <v>886.3424</v>
      </c>
      <c r="H186" s="2">
        <f t="shared" si="1"/>
        <v>3.999999999996362E-2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1802.79</v>
      </c>
      <c r="D187" s="1">
        <f>'PR-RAS'!E191</f>
        <v>3172.88</v>
      </c>
      <c r="E187" s="1">
        <v>0</v>
      </c>
      <c r="F187" s="1">
        <v>0</v>
      </c>
      <c r="G187" s="2">
        <f t="shared" si="0"/>
        <v>1515.6303</v>
      </c>
      <c r="H187" s="2">
        <f t="shared" si="1"/>
        <v>0.32999999999992724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3.98</v>
      </c>
      <c r="D189" s="1">
        <f>'PR-RAS'!E193</f>
        <v>2.4</v>
      </c>
      <c r="E189" s="1">
        <v>0</v>
      </c>
      <c r="F189" s="1">
        <v>0</v>
      </c>
      <c r="G189" s="2">
        <f t="shared" si="0"/>
        <v>1.6506399999999999</v>
      </c>
      <c r="H189" s="2">
        <f t="shared" si="1"/>
        <v>0.41999999999999993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1161.32</v>
      </c>
      <c r="D191" s="1">
        <f>'PR-RAS'!E195</f>
        <v>1012.65</v>
      </c>
      <c r="E191" s="1">
        <v>0</v>
      </c>
      <c r="F191" s="1">
        <v>0</v>
      </c>
      <c r="G191" s="2">
        <f t="shared" si="0"/>
        <v>605.45780000000002</v>
      </c>
      <c r="H191" s="2">
        <f t="shared" si="1"/>
        <v>0.66999999999995907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248.58</v>
      </c>
      <c r="D192" s="1">
        <f>'PR-RAS'!E196</f>
        <v>285.73</v>
      </c>
      <c r="E192" s="1">
        <v>0</v>
      </c>
      <c r="F192" s="1">
        <v>0</v>
      </c>
      <c r="G192" s="2">
        <f t="shared" si="0"/>
        <v>156.62764000000001</v>
      </c>
      <c r="H192" s="2">
        <f t="shared" si="1"/>
        <v>0.6899999999999693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248.58</v>
      </c>
      <c r="D206" s="1">
        <f>'PR-RAS'!E210</f>
        <v>285.73</v>
      </c>
      <c r="E206" s="1">
        <v>0</v>
      </c>
      <c r="F206" s="1">
        <v>0</v>
      </c>
      <c r="G206" s="2">
        <f t="shared" si="0"/>
        <v>168.10820000000001</v>
      </c>
      <c r="H206" s="2">
        <f t="shared" si="1"/>
        <v>0.6899999999999693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248.58</v>
      </c>
      <c r="D207" s="1">
        <f>'PR-RAS'!E211</f>
        <v>285.73</v>
      </c>
      <c r="E207" s="1">
        <v>0</v>
      </c>
      <c r="F207" s="1">
        <v>0</v>
      </c>
      <c r="G207" s="2">
        <f t="shared" si="0"/>
        <v>168.92824000000002</v>
      </c>
      <c r="H207" s="2">
        <f t="shared" si="1"/>
        <v>0.6899999999999693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93903.8</v>
      </c>
      <c r="D285" s="1">
        <f>'PR-RAS'!E289</f>
        <v>125052.54</v>
      </c>
      <c r="E285" s="1">
        <v>0</v>
      </c>
      <c r="F285" s="1">
        <v>0</v>
      </c>
      <c r="G285" s="2">
        <f t="shared" si="8"/>
        <v>97698.521919999999</v>
      </c>
      <c r="H285" s="2">
        <f t="shared" si="9"/>
        <v>0.66000000000349246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12469.400000000009</v>
      </c>
      <c r="D286" s="1">
        <f>'PR-RAS'!E290</f>
        <v>12196.020000000004</v>
      </c>
      <c r="E286" s="1">
        <v>0</v>
      </c>
      <c r="F286" s="1">
        <v>0</v>
      </c>
      <c r="G286" s="2">
        <f t="shared" si="8"/>
        <v>10505.510400000005</v>
      </c>
      <c r="H286" s="2">
        <f t="shared" si="9"/>
        <v>0.42000000001280569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4265.46</v>
      </c>
      <c r="D288" s="1">
        <f>'PR-RAS'!E292</f>
        <v>6982.7</v>
      </c>
      <c r="E288" s="1">
        <v>0</v>
      </c>
      <c r="F288" s="1">
        <v>0</v>
      </c>
      <c r="G288" s="2">
        <f t="shared" si="8"/>
        <v>5232.2568199999996</v>
      </c>
      <c r="H288" s="2">
        <f t="shared" si="9"/>
        <v>0.76000000000021828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106373.20000000001</v>
      </c>
      <c r="D407" s="1">
        <f>'PR-RAS'!E412</f>
        <v>137248.56</v>
      </c>
      <c r="E407" s="1">
        <v>0</v>
      </c>
      <c r="F407" s="1">
        <v>0</v>
      </c>
      <c r="G407" s="2">
        <f t="shared" si="8"/>
        <v>154633.34992000001</v>
      </c>
      <c r="H407" s="2">
        <f t="shared" si="9"/>
        <v>0.64000000001396984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93903.8</v>
      </c>
      <c r="D408" s="1">
        <f>'PR-RAS'!E413</f>
        <v>125052.54</v>
      </c>
      <c r="E408" s="1">
        <v>0</v>
      </c>
      <c r="F408" s="1">
        <v>0</v>
      </c>
      <c r="G408" s="2">
        <f t="shared" si="8"/>
        <v>140011.61416</v>
      </c>
      <c r="H408" s="2">
        <f t="shared" si="9"/>
        <v>0.66000000000349246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12469.400000000009</v>
      </c>
      <c r="D409" s="1">
        <f>'PR-RAS'!E414</f>
        <v>12196.020000000004</v>
      </c>
      <c r="E409" s="1">
        <v>0</v>
      </c>
      <c r="F409" s="1">
        <v>0</v>
      </c>
      <c r="G409" s="2">
        <f t="shared" si="8"/>
        <v>15039.467520000006</v>
      </c>
      <c r="H409" s="2">
        <f t="shared" si="9"/>
        <v>0.42000000001280569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4265.46</v>
      </c>
      <c r="D411" s="1">
        <f>'PR-RAS'!E416</f>
        <v>6982.7</v>
      </c>
      <c r="E411" s="1">
        <v>0</v>
      </c>
      <c r="F411" s="1">
        <v>0</v>
      </c>
      <c r="G411" s="2">
        <f t="shared" si="8"/>
        <v>7474.6525999999994</v>
      </c>
      <c r="H411" s="2">
        <f t="shared" si="9"/>
        <v>0.76000000000021828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106373.20000000001</v>
      </c>
      <c r="D633" s="1">
        <f>'PR-RAS'!E639</f>
        <v>137248.56</v>
      </c>
      <c r="E633" s="1">
        <v>0</v>
      </c>
      <c r="F633" s="1">
        <v>0</v>
      </c>
      <c r="G633" s="2">
        <f t="shared" si="10"/>
        <v>240710.04224000001</v>
      </c>
      <c r="H633" s="2">
        <f t="shared" si="11"/>
        <v>0.64000000001396984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93903.8</v>
      </c>
      <c r="D634" s="1">
        <f>'PR-RAS'!E640</f>
        <v>125052.54</v>
      </c>
      <c r="E634" s="1">
        <v>0</v>
      </c>
      <c r="F634" s="1">
        <v>0</v>
      </c>
      <c r="G634" s="2">
        <f t="shared" si="10"/>
        <v>217757.62104</v>
      </c>
      <c r="H634" s="2">
        <f t="shared" si="11"/>
        <v>0.66000000000349246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12469.400000000009</v>
      </c>
      <c r="D635" s="1">
        <f>'PR-RAS'!E641</f>
        <v>12196.020000000004</v>
      </c>
      <c r="E635" s="1">
        <v>0</v>
      </c>
      <c r="F635" s="1">
        <v>0</v>
      </c>
      <c r="G635" s="2">
        <f t="shared" si="10"/>
        <v>23370.15296000001</v>
      </c>
      <c r="H635" s="2">
        <f t="shared" si="11"/>
        <v>0.42000000001280569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4265.46</v>
      </c>
      <c r="D637" s="1">
        <f>'PR-RAS'!E643</f>
        <v>6982.7</v>
      </c>
      <c r="E637" s="1">
        <v>0</v>
      </c>
      <c r="F637" s="1">
        <v>0</v>
      </c>
      <c r="G637" s="2">
        <f t="shared" si="10"/>
        <v>11594.82696</v>
      </c>
      <c r="H637" s="2">
        <f t="shared" si="11"/>
        <v>0.76000000000021828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16734.860000000008</v>
      </c>
      <c r="D639" s="1">
        <f>'PR-RAS'!E645</f>
        <v>19178.720000000005</v>
      </c>
      <c r="E639" s="1">
        <v>0</v>
      </c>
      <c r="F639" s="1">
        <v>0</v>
      </c>
      <c r="G639" s="2">
        <f t="shared" si="10"/>
        <v>35148.887400000014</v>
      </c>
      <c r="H639" s="2">
        <f t="shared" si="11"/>
        <v>0.41999999998733983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11098.84</v>
      </c>
      <c r="D642" s="1">
        <f>'PR-RAS'!E649</f>
        <v>14422.8</v>
      </c>
      <c r="E642" s="1">
        <v>0</v>
      </c>
      <c r="F642" s="1">
        <v>0</v>
      </c>
      <c r="G642" s="2">
        <f t="shared" si="10"/>
        <v>25604.386040000001</v>
      </c>
      <c r="H642" s="2">
        <f t="shared" si="11"/>
        <v>0.36000000000058208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49122.06</v>
      </c>
      <c r="D643" s="1">
        <f>'PR-RAS'!E650</f>
        <v>149996.37</v>
      </c>
      <c r="E643" s="1">
        <v>0</v>
      </c>
      <c r="F643" s="1">
        <v>0</v>
      </c>
      <c r="G643" s="2">
        <f t="shared" si="10"/>
        <v>224131.7016</v>
      </c>
      <c r="H643" s="2">
        <f t="shared" si="11"/>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37362.83</v>
      </c>
      <c r="D644" s="1">
        <f>'PR-RAS'!E651</f>
        <v>135188.76</v>
      </c>
      <c r="E644" s="1">
        <v>0</v>
      </c>
      <c r="F644" s="1">
        <v>0</v>
      </c>
      <c r="G644" s="2">
        <f t="shared" si="10"/>
        <v>197877.04505000002</v>
      </c>
      <c r="H644" s="2">
        <f t="shared" si="11"/>
        <v>0.40999999998894054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22858.069999999992</v>
      </c>
      <c r="D645" s="1">
        <f>'PR-RAS'!E652</f>
        <v>29230.409999999974</v>
      </c>
      <c r="E645" s="1">
        <v>0</v>
      </c>
      <c r="F645" s="1">
        <v>0</v>
      </c>
      <c r="G645" s="2">
        <f t="shared" si="10"/>
        <v>52369.365159999965</v>
      </c>
      <c r="H645" s="2">
        <f t="shared" si="11"/>
        <v>0.47999999996682163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10480.11</v>
      </c>
      <c r="D668" s="1">
        <f>'PR-RAS'!E675</f>
        <v>13697</v>
      </c>
      <c r="E668" s="1">
        <v>0</v>
      </c>
      <c r="F668" s="1">
        <v>0</v>
      </c>
      <c r="G668" s="2">
        <f t="shared" si="10"/>
        <v>25262.031370000001</v>
      </c>
      <c r="H668" s="2">
        <f t="shared" si="11"/>
        <v>0.11000000000058208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2654.46</v>
      </c>
      <c r="D669" s="1">
        <f>'PR-RAS'!E676</f>
        <v>4900</v>
      </c>
      <c r="E669" s="1">
        <v>0</v>
      </c>
      <c r="F669" s="1">
        <v>0</v>
      </c>
      <c r="G669" s="2">
        <f t="shared" si="10"/>
        <v>8319.5792799999999</v>
      </c>
      <c r="H669" s="2">
        <f t="shared" si="11"/>
        <v>0.46000000000003638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4967.8100000000004</v>
      </c>
      <c r="D703" s="1">
        <f>'PR-RAS'!E710</f>
        <v>5608</v>
      </c>
      <c r="E703" s="1">
        <v>0</v>
      </c>
      <c r="F703" s="1">
        <v>0</v>
      </c>
      <c r="G703" s="2">
        <f t="shared" si="10"/>
        <v>11361.03462</v>
      </c>
      <c r="H703" s="2">
        <f t="shared" si="11"/>
        <v>0.18999999999959982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398.16</v>
      </c>
      <c r="E710" s="1">
        <v>0</v>
      </c>
      <c r="F710" s="1">
        <v>0</v>
      </c>
      <c r="G710" s="2">
        <f t="shared" si="10"/>
        <v>564.59087999999997</v>
      </c>
      <c r="H710" s="2">
        <f t="shared" si="11"/>
        <v>0.16000000000002501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11033.76</v>
      </c>
      <c r="D714" s="1">
        <f>'PR-RAS'!E721</f>
        <v>12948.31</v>
      </c>
      <c r="E714" s="1">
        <v>0</v>
      </c>
      <c r="F714" s="1">
        <v>0</v>
      </c>
      <c r="G714" s="2">
        <f t="shared" si="10"/>
        <v>26331.360939999999</v>
      </c>
      <c r="H714" s="2">
        <f t="shared" si="11"/>
        <v>0.5499999999992724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994.49</v>
      </c>
      <c r="D716" s="1">
        <f>'PR-RAS'!E723</f>
        <v>499.4</v>
      </c>
      <c r="E716" s="1">
        <v>0</v>
      </c>
      <c r="F716" s="1">
        <v>0</v>
      </c>
      <c r="G716" s="2">
        <f t="shared" si="10"/>
        <v>1425.20235</v>
      </c>
      <c r="H716" s="2">
        <f t="shared" si="11"/>
        <v>0.88999999999998636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875.14</v>
      </c>
      <c r="D719" s="1">
        <f>'PR-RAS'!E726</f>
        <v>884.1</v>
      </c>
      <c r="E719" s="1">
        <v>0</v>
      </c>
      <c r="F719" s="1">
        <v>0</v>
      </c>
      <c r="G719" s="2">
        <f t="shared" si="10"/>
        <v>1897.91812</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7440.1</v>
      </c>
      <c r="D1480" s="6"/>
      <c r="E1480" s="6">
        <v>0</v>
      </c>
      <c r="F1480" s="6">
        <v>0</v>
      </c>
      <c r="G1480" s="7">
        <f t="shared" ref="G1480:G1580" si="34">B1480/1000*C1480</f>
        <v>7.4401000000000002</v>
      </c>
      <c r="H1480" s="7">
        <f t="shared" ref="H1480:H1580" si="35">ABS(C1480-ROUND(C1480,0))</f>
        <v>0.1000000000003638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119552.76</v>
      </c>
      <c r="D1481" s="1">
        <v>0</v>
      </c>
      <c r="E1481" s="1">
        <v>0</v>
      </c>
      <c r="F1481" s="1">
        <v>0</v>
      </c>
      <c r="G1481" s="2">
        <f t="shared" si="34"/>
        <v>239.10551999999998</v>
      </c>
      <c r="H1481" s="2">
        <f t="shared" si="35"/>
        <v>0.24000000000523869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119552.76</v>
      </c>
      <c r="D1483" s="1">
        <v>0</v>
      </c>
      <c r="E1483" s="1">
        <v>0</v>
      </c>
      <c r="F1483" s="1">
        <v>0</v>
      </c>
      <c r="G1483" s="2">
        <f t="shared" si="34"/>
        <v>478.21103999999997</v>
      </c>
      <c r="H1483" s="2">
        <f t="shared" si="35"/>
        <v>0.24000000000523869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49121.93</v>
      </c>
      <c r="D1484" s="1">
        <v>0</v>
      </c>
      <c r="E1484" s="1">
        <v>0</v>
      </c>
      <c r="F1484" s="1">
        <v>0</v>
      </c>
      <c r="G1484" s="2">
        <f t="shared" si="34"/>
        <v>245.60965000000002</v>
      </c>
      <c r="H1484" s="2">
        <f t="shared" si="35"/>
        <v>6.9999999999708962E-2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70185.06</v>
      </c>
      <c r="D1485" s="1">
        <v>0</v>
      </c>
      <c r="E1485" s="1">
        <v>0</v>
      </c>
      <c r="F1485" s="1">
        <v>0</v>
      </c>
      <c r="G1485" s="2">
        <f t="shared" si="34"/>
        <v>421.11036000000001</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245.77</v>
      </c>
      <c r="D1486" s="1">
        <v>0</v>
      </c>
      <c r="E1486" s="1">
        <v>0</v>
      </c>
      <c r="F1486" s="1">
        <v>0</v>
      </c>
      <c r="G1486" s="2">
        <f t="shared" si="34"/>
        <v>1.7203900000000001</v>
      </c>
      <c r="H1486" s="2">
        <f t="shared" si="35"/>
        <v>0.22999999999998977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116941.17</v>
      </c>
      <c r="D1499" s="1">
        <v>0</v>
      </c>
      <c r="E1499" s="1">
        <v>0</v>
      </c>
      <c r="F1499" s="1">
        <v>0</v>
      </c>
      <c r="G1499" s="2">
        <f t="shared" si="34"/>
        <v>2338.8234000000002</v>
      </c>
      <c r="H1499" s="2">
        <f t="shared" si="35"/>
        <v>0.16999999999825377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3.56</v>
      </c>
      <c r="D1500" s="1">
        <v>0</v>
      </c>
      <c r="E1500" s="1">
        <v>0</v>
      </c>
      <c r="F1500" s="1">
        <v>0</v>
      </c>
      <c r="G1500" s="2">
        <f t="shared" si="34"/>
        <v>7.4760000000000007E-2</v>
      </c>
      <c r="H1500" s="2">
        <f t="shared" si="35"/>
        <v>0.43999999999999995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116937.61</v>
      </c>
      <c r="D1501" s="1">
        <v>0</v>
      </c>
      <c r="E1501" s="1">
        <v>0</v>
      </c>
      <c r="F1501" s="1">
        <v>0</v>
      </c>
      <c r="G1501" s="2">
        <f t="shared" si="34"/>
        <v>2572.6274199999998</v>
      </c>
      <c r="H1501" s="2">
        <f t="shared" si="35"/>
        <v>0.38999999999941792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45400.98</v>
      </c>
      <c r="D1502" s="1">
        <v>0</v>
      </c>
      <c r="E1502" s="1">
        <v>0</v>
      </c>
      <c r="F1502" s="1">
        <v>0</v>
      </c>
      <c r="G1502" s="2">
        <f t="shared" si="34"/>
        <v>1044.22254</v>
      </c>
      <c r="H1502" s="2">
        <f t="shared" si="35"/>
        <v>1.9999999996798579E-2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71228.33</v>
      </c>
      <c r="D1503" s="1">
        <v>0</v>
      </c>
      <c r="E1503" s="1">
        <v>0</v>
      </c>
      <c r="F1503" s="1">
        <v>0</v>
      </c>
      <c r="G1503" s="2">
        <f t="shared" si="34"/>
        <v>1709.47992</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308.3</v>
      </c>
      <c r="D1504" s="1">
        <v>0</v>
      </c>
      <c r="E1504" s="1">
        <v>0</v>
      </c>
      <c r="F1504" s="1">
        <v>0</v>
      </c>
      <c r="G1504" s="2">
        <f t="shared" si="34"/>
        <v>7.7075000000000005</v>
      </c>
      <c r="H1504" s="2">
        <f t="shared" si="35"/>
        <v>0.30000000000001137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10051.690000000002</v>
      </c>
      <c r="D1517" s="1">
        <v>0</v>
      </c>
      <c r="E1517" s="1">
        <v>0</v>
      </c>
      <c r="F1517" s="1">
        <v>0</v>
      </c>
      <c r="G1517" s="2">
        <f t="shared" si="34"/>
        <v>381.96422000000007</v>
      </c>
      <c r="H1517" s="2">
        <f t="shared" si="35"/>
        <v>0.30999999999767169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10051.69</v>
      </c>
      <c r="D1576" s="1">
        <v>0</v>
      </c>
      <c r="E1576" s="1">
        <v>0</v>
      </c>
      <c r="F1576" s="1">
        <v>0</v>
      </c>
      <c r="G1576" s="2">
        <f t="shared" si="34"/>
        <v>975.01393000000007</v>
      </c>
      <c r="H1576" s="2">
        <f t="shared" si="35"/>
        <v>0.30999999999949068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10051.69</v>
      </c>
      <c r="D1578" s="1">
        <v>0</v>
      </c>
      <c r="E1578" s="1">
        <v>0</v>
      </c>
      <c r="F1578" s="1">
        <v>0</v>
      </c>
      <c r="G1578" s="2">
        <f t="shared" si="34"/>
        <v>995.11731000000009</v>
      </c>
      <c r="H1578" s="2">
        <f t="shared" si="35"/>
        <v>0.30999999999949068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30808</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7"/>
      <c r="F8" s="308" t="s">
        <v>32</v>
      </c>
      <c r="G8" s="309"/>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7"/>
      <c r="F9" s="310" t="s">
        <v>33</v>
      </c>
      <c r="G9" s="311"/>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7"/>
      <c r="F10" s="308" t="s">
        <v>36</v>
      </c>
      <c r="G10" s="309"/>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8"/>
      <c r="F11" s="321" t="s">
        <v>37</v>
      </c>
      <c r="G11" s="322"/>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6" t="s">
        <v>41</v>
      </c>
      <c r="C15" s="327"/>
      <c r="D15" s="327"/>
      <c r="E15" s="327"/>
      <c r="F15" s="328"/>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106373.20000000001</v>
      </c>
      <c r="I16" s="170">
        <f>'PR-RAS'!E6</f>
        <v>137248.56</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93903.8</v>
      </c>
      <c r="I17" s="170">
        <f>'PR-RAS'!E151</f>
        <v>125052.54</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16734.860000000008</v>
      </c>
      <c r="I18" s="170">
        <f>'PR-RAS'!E645</f>
        <v>19178.720000000005</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29" t="str">
        <f>BILANCA!B7</f>
        <v>Nefinancijska imovina (šifre 01+02+03+04+05+06)</v>
      </c>
      <c r="C20" s="330"/>
      <c r="D20" s="330"/>
      <c r="E20" s="330"/>
      <c r="F20" s="331"/>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39" t="str">
        <f>'P-VRIO'!B5</f>
        <v>Promjene u vrijednosti i obujmu imovine (šifre 91511+91512)</v>
      </c>
      <c r="C29" s="330"/>
      <c r="D29" s="330"/>
      <c r="E29" s="330"/>
      <c r="F29" s="33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7440.1</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46</v>
      </c>
      <c r="I34" s="175">
        <f>OBVEZE!D42</f>
        <v>10051.690000000002</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46</v>
      </c>
      <c r="I36" s="179">
        <f>OBVEZE!D101</f>
        <v>10051.69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6" t="s">
        <v>51</v>
      </c>
      <c r="B2" s="347"/>
      <c r="C2" s="347"/>
      <c r="D2" s="347"/>
      <c r="E2" s="347"/>
      <c r="F2" s="347"/>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106373.20000000001</v>
      </c>
      <c r="E6" s="51">
        <f>E7+E44+E50+E82+E106+E124+E133+E139</f>
        <v>137248.56</v>
      </c>
      <c r="F6" s="52">
        <f t="shared" ref="F6:F131" si="0">IF(D6&lt;&gt;0,IF(E6/D6&gt;=100,"&gt;&gt;100",E6/D6*100),"-")</f>
        <v>129.02550642455054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13134.57</v>
      </c>
      <c r="E50" s="51">
        <f>E51+E54+E59+E62+E65+E68+E71+E74+E77</f>
        <v>18597</v>
      </c>
      <c r="F50" s="52">
        <f t="shared" si="0"/>
        <v>141.58819055363062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13134.57</v>
      </c>
      <c r="E68" s="51">
        <f t="shared" si="15"/>
        <v>18597</v>
      </c>
      <c r="F68" s="52">
        <f t="shared" si="0"/>
        <v>141.58819055363062</v>
      </c>
    </row>
    <row r="69" spans="1:6" ht="12.75" customHeight="1" x14ac:dyDescent="0.2">
      <c r="A69" s="53" t="s">
        <v>184</v>
      </c>
      <c r="B69" s="85" t="s">
        <v>185</v>
      </c>
      <c r="C69" s="50" t="s">
        <v>184</v>
      </c>
      <c r="D69" s="242">
        <v>13134.57</v>
      </c>
      <c r="E69" s="242">
        <v>18597</v>
      </c>
      <c r="F69" s="52">
        <f t="shared" si="0"/>
        <v>141.58819055363062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v>
      </c>
      <c r="F82" s="52">
        <f t="shared" si="0"/>
        <v>0</v>
      </c>
    </row>
    <row r="83" spans="1:6" ht="12.75" customHeight="1" x14ac:dyDescent="0.2">
      <c r="A83" s="53">
        <v>641</v>
      </c>
      <c r="B83" s="85" t="s">
        <v>212</v>
      </c>
      <c r="C83" s="50" t="s">
        <v>213</v>
      </c>
      <c r="D83" s="51">
        <f t="shared" ref="D83:E83" si="20">SUM(D84:D90)</f>
        <v>0.04</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4967.8100000000004</v>
      </c>
      <c r="E106" s="51">
        <f t="shared" si="23"/>
        <v>5608</v>
      </c>
      <c r="F106" s="52">
        <f t="shared" si="0"/>
        <v>112.88676499302508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4967.8100000000004</v>
      </c>
      <c r="E112" s="51">
        <f t="shared" si="25"/>
        <v>5608</v>
      </c>
      <c r="F112" s="52">
        <f t="shared" si="0"/>
        <v>112.88676499302508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4967.8100000000004</v>
      </c>
      <c r="E117" s="242">
        <v>5608</v>
      </c>
      <c r="F117" s="52">
        <f t="shared" si="0"/>
        <v>112.88676499302508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8912.34</v>
      </c>
      <c r="E124" s="51">
        <f t="shared" si="27"/>
        <v>6040</v>
      </c>
      <c r="F124" s="52">
        <f t="shared" si="0"/>
        <v>67.771202624675453</v>
      </c>
    </row>
    <row r="125" spans="1:6" ht="12.75" customHeight="1" x14ac:dyDescent="0.2">
      <c r="A125" s="53">
        <v>661</v>
      </c>
      <c r="B125" s="86" t="s">
        <v>296</v>
      </c>
      <c r="C125" s="50" t="s">
        <v>297</v>
      </c>
      <c r="D125" s="51">
        <f t="shared" ref="D125:E125" si="28">SUM(D126:D127)</f>
        <v>0</v>
      </c>
      <c r="E125" s="51">
        <f t="shared" si="28"/>
        <v>20</v>
      </c>
      <c r="F125" s="52" t="str">
        <f t="shared" si="0"/>
        <v>-</v>
      </c>
    </row>
    <row r="126" spans="1:6" ht="12.75" customHeight="1" x14ac:dyDescent="0.2">
      <c r="A126" s="53">
        <v>6614</v>
      </c>
      <c r="B126" s="86" t="s">
        <v>298</v>
      </c>
      <c r="C126" s="50" t="s">
        <v>299</v>
      </c>
      <c r="D126" s="242">
        <v>0</v>
      </c>
      <c r="E126" s="242">
        <v>20</v>
      </c>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8912.34</v>
      </c>
      <c r="E128" s="51">
        <f t="shared" si="29"/>
        <v>6020</v>
      </c>
      <c r="F128" s="52">
        <f t="shared" si="0"/>
        <v>67.546794668964608</v>
      </c>
    </row>
    <row r="129" spans="1:6" ht="12.75" customHeight="1" x14ac:dyDescent="0.2">
      <c r="A129" s="53">
        <v>6631</v>
      </c>
      <c r="B129" s="86" t="s">
        <v>304</v>
      </c>
      <c r="C129" s="50" t="s">
        <v>305</v>
      </c>
      <c r="D129" s="242">
        <v>8912.34</v>
      </c>
      <c r="E129" s="242">
        <v>6020</v>
      </c>
      <c r="F129" s="52">
        <f t="shared" si="0"/>
        <v>67.546794668964608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79358.44</v>
      </c>
      <c r="E133" s="51">
        <f t="shared" si="30"/>
        <v>107003.56</v>
      </c>
      <c r="F133" s="52">
        <f t="shared" ref="F133:F223" si="31">IF(D133&lt;&gt;0,IF(E133/D133&gt;=100,"&gt;&gt;100",E133/D133*100),"-")</f>
        <v>134.83576542079203</v>
      </c>
    </row>
    <row r="134" spans="1:6" ht="24" x14ac:dyDescent="0.2">
      <c r="A134" s="53">
        <v>671</v>
      </c>
      <c r="B134" s="232" t="s">
        <v>314</v>
      </c>
      <c r="C134" s="50" t="s">
        <v>315</v>
      </c>
      <c r="D134" s="51">
        <f t="shared" ref="D134:E134" si="32">SUM(D135:D137)</f>
        <v>79358.44</v>
      </c>
      <c r="E134" s="51">
        <f t="shared" si="32"/>
        <v>107003.56</v>
      </c>
      <c r="F134" s="52">
        <f t="shared" si="31"/>
        <v>134.83576542079203</v>
      </c>
    </row>
    <row r="135" spans="1:6" ht="12.75" customHeight="1" x14ac:dyDescent="0.2">
      <c r="A135" s="53">
        <v>6711</v>
      </c>
      <c r="B135" s="85" t="s">
        <v>316</v>
      </c>
      <c r="C135" s="50" t="s">
        <v>317</v>
      </c>
      <c r="D135" s="242">
        <v>79358.44</v>
      </c>
      <c r="E135" s="242">
        <v>107003.56</v>
      </c>
      <c r="F135" s="52">
        <f t="shared" si="31"/>
        <v>134.83576542079203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93903.8</v>
      </c>
      <c r="E151" s="51">
        <f t="shared" si="35"/>
        <v>125052.54</v>
      </c>
      <c r="F151" s="52">
        <f t="shared" si="31"/>
        <v>133.1709046918229</v>
      </c>
    </row>
    <row r="152" spans="1:6" ht="12.75" customHeight="1" x14ac:dyDescent="0.2">
      <c r="A152" s="53">
        <v>31</v>
      </c>
      <c r="B152" s="85" t="s">
        <v>349</v>
      </c>
      <c r="C152" s="50" t="s">
        <v>350</v>
      </c>
      <c r="D152" s="51">
        <f t="shared" ref="D152:E152" si="36">D153+D158+D159</f>
        <v>44502.69</v>
      </c>
      <c r="E152" s="51">
        <f t="shared" si="36"/>
        <v>50516.09</v>
      </c>
      <c r="F152" s="52">
        <f t="shared" si="31"/>
        <v>113.51244160746236</v>
      </c>
    </row>
    <row r="153" spans="1:6" ht="12.75" customHeight="1" x14ac:dyDescent="0.2">
      <c r="A153" s="53">
        <v>311</v>
      </c>
      <c r="B153" s="85" t="s">
        <v>351</v>
      </c>
      <c r="C153" s="50" t="s">
        <v>352</v>
      </c>
      <c r="D153" s="51">
        <f t="shared" ref="D153:E153" si="37">SUM(D154:D157)</f>
        <v>37140.230000000003</v>
      </c>
      <c r="E153" s="51">
        <f t="shared" si="37"/>
        <v>41538.18</v>
      </c>
      <c r="F153" s="52">
        <f t="shared" si="31"/>
        <v>111.84147217182014</v>
      </c>
    </row>
    <row r="154" spans="1:6" ht="12.75" customHeight="1" x14ac:dyDescent="0.2">
      <c r="A154" s="53">
        <v>3111</v>
      </c>
      <c r="B154" s="85" t="s">
        <v>353</v>
      </c>
      <c r="C154" s="50" t="s">
        <v>354</v>
      </c>
      <c r="D154" s="242">
        <v>37140.230000000003</v>
      </c>
      <c r="E154" s="242">
        <v>41538.18</v>
      </c>
      <c r="F154" s="52">
        <f t="shared" si="31"/>
        <v>111.84147217182014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1234.32</v>
      </c>
      <c r="E158" s="242">
        <v>2124.13</v>
      </c>
      <c r="F158" s="52">
        <f t="shared" si="31"/>
        <v>172.08908548836607</v>
      </c>
    </row>
    <row r="159" spans="1:6" ht="12.75" customHeight="1" x14ac:dyDescent="0.2">
      <c r="A159" s="53">
        <v>313</v>
      </c>
      <c r="B159" s="85" t="s">
        <v>363</v>
      </c>
      <c r="C159" s="50" t="s">
        <v>364</v>
      </c>
      <c r="D159" s="51">
        <f t="shared" ref="D159:E159" si="38">SUM(D160:D162)</f>
        <v>6128.14</v>
      </c>
      <c r="E159" s="51">
        <f t="shared" si="38"/>
        <v>6853.78</v>
      </c>
      <c r="F159" s="52">
        <f t="shared" si="31"/>
        <v>111.84111329049271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6128.14</v>
      </c>
      <c r="E161" s="242">
        <v>6853.78</v>
      </c>
      <c r="F161" s="52">
        <f t="shared" si="31"/>
        <v>111.84111329049271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49152.529999999992</v>
      </c>
      <c r="E163" s="51">
        <f t="shared" si="39"/>
        <v>74250.720000000001</v>
      </c>
      <c r="F163" s="52">
        <f t="shared" si="31"/>
        <v>151.06184768108582</v>
      </c>
    </row>
    <row r="164" spans="1:6" ht="12.75" customHeight="1" x14ac:dyDescent="0.2">
      <c r="A164" s="53">
        <v>321</v>
      </c>
      <c r="B164" s="85" t="s">
        <v>372</v>
      </c>
      <c r="C164" s="50" t="s">
        <v>373</v>
      </c>
      <c r="D164" s="51">
        <f t="shared" ref="D164:E164" si="40">SUM(D165:D168)</f>
        <v>1596.83</v>
      </c>
      <c r="E164" s="51">
        <f t="shared" si="40"/>
        <v>2688.29</v>
      </c>
      <c r="F164" s="52">
        <f t="shared" si="31"/>
        <v>168.351671749654</v>
      </c>
    </row>
    <row r="165" spans="1:6" ht="12.75" customHeight="1" x14ac:dyDescent="0.2">
      <c r="A165" s="53">
        <v>3211</v>
      </c>
      <c r="B165" s="85" t="s">
        <v>374</v>
      </c>
      <c r="C165" s="50" t="s">
        <v>375</v>
      </c>
      <c r="D165" s="242">
        <v>1596.83</v>
      </c>
      <c r="E165" s="307">
        <v>2688.29</v>
      </c>
      <c r="F165" s="52">
        <f t="shared" si="31"/>
        <v>168.351671749654</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1627.14</v>
      </c>
      <c r="E169" s="51">
        <f t="shared" si="41"/>
        <v>1307.8399999999999</v>
      </c>
      <c r="F169" s="52">
        <f t="shared" si="31"/>
        <v>80.37661172363778</v>
      </c>
    </row>
    <row r="170" spans="1:6" ht="12.75" customHeight="1" x14ac:dyDescent="0.2">
      <c r="A170" s="53">
        <v>3221</v>
      </c>
      <c r="B170" s="85" t="s">
        <v>384</v>
      </c>
      <c r="C170" s="50" t="s">
        <v>385</v>
      </c>
      <c r="D170" s="242">
        <v>1243.47</v>
      </c>
      <c r="E170" s="242">
        <v>1307.8399999999999</v>
      </c>
      <c r="F170" s="52">
        <f t="shared" si="31"/>
        <v>105.17664278189261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383.67</v>
      </c>
      <c r="E172" s="242"/>
      <c r="F172" s="52">
        <f t="shared" si="31"/>
        <v>0</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41369.429999999993</v>
      </c>
      <c r="E177" s="51">
        <f t="shared" si="42"/>
        <v>64201.14</v>
      </c>
      <c r="F177" s="52">
        <f t="shared" si="31"/>
        <v>155.1898104469895</v>
      </c>
    </row>
    <row r="178" spans="1:6" ht="12.75" customHeight="1" x14ac:dyDescent="0.2">
      <c r="A178" s="53">
        <v>3231</v>
      </c>
      <c r="B178" s="85" t="s">
        <v>400</v>
      </c>
      <c r="C178" s="50" t="s">
        <v>401</v>
      </c>
      <c r="D178" s="242">
        <v>2079.0300000000002</v>
      </c>
      <c r="E178" s="242">
        <v>1857.65</v>
      </c>
      <c r="F178" s="52">
        <f t="shared" si="31"/>
        <v>89.351765005795968</v>
      </c>
    </row>
    <row r="179" spans="1:6" ht="12.75" customHeight="1" x14ac:dyDescent="0.2">
      <c r="A179" s="53">
        <v>3232</v>
      </c>
      <c r="B179" s="85" t="s">
        <v>402</v>
      </c>
      <c r="C179" s="50" t="s">
        <v>403</v>
      </c>
      <c r="D179" s="242">
        <v>0</v>
      </c>
      <c r="E179" s="242"/>
      <c r="F179" s="52" t="str">
        <f t="shared" si="31"/>
        <v>-</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236.76</v>
      </c>
      <c r="E181" s="242">
        <v>330.28</v>
      </c>
      <c r="F181" s="52">
        <f t="shared" si="31"/>
        <v>139.49991552627131</v>
      </c>
    </row>
    <row r="182" spans="1:6" ht="12.75" customHeight="1" x14ac:dyDescent="0.2">
      <c r="A182" s="53">
        <v>3235</v>
      </c>
      <c r="B182" s="85" t="s">
        <v>408</v>
      </c>
      <c r="C182" s="50" t="s">
        <v>409</v>
      </c>
      <c r="D182" s="242">
        <v>7414.49</v>
      </c>
      <c r="E182" s="242">
        <v>6908.36</v>
      </c>
      <c r="F182" s="52">
        <f t="shared" si="31"/>
        <v>93.173771897999728</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15773.03</v>
      </c>
      <c r="E184" s="242">
        <v>21169.67</v>
      </c>
      <c r="F184" s="52">
        <f t="shared" si="31"/>
        <v>134.21435196661642</v>
      </c>
    </row>
    <row r="185" spans="1:6" ht="12.75" customHeight="1" x14ac:dyDescent="0.2">
      <c r="A185" s="53">
        <v>3238</v>
      </c>
      <c r="B185" s="85" t="s">
        <v>414</v>
      </c>
      <c r="C185" s="50" t="s">
        <v>415</v>
      </c>
      <c r="D185" s="242">
        <v>119.28</v>
      </c>
      <c r="E185" s="242">
        <v>244.6</v>
      </c>
      <c r="F185" s="52">
        <f t="shared" si="31"/>
        <v>205.06371562709589</v>
      </c>
    </row>
    <row r="186" spans="1:6" ht="12.75" customHeight="1" x14ac:dyDescent="0.2">
      <c r="A186" s="53">
        <v>3239</v>
      </c>
      <c r="B186" s="85" t="s">
        <v>416</v>
      </c>
      <c r="C186" s="50" t="s">
        <v>417</v>
      </c>
      <c r="D186" s="242">
        <v>15746.84</v>
      </c>
      <c r="E186" s="242">
        <v>33690.58</v>
      </c>
      <c r="F186" s="52">
        <f t="shared" si="31"/>
        <v>213.95137056069663</v>
      </c>
    </row>
    <row r="187" spans="1:6" ht="12.75" customHeight="1" x14ac:dyDescent="0.2">
      <c r="A187" s="53">
        <v>324</v>
      </c>
      <c r="B187" s="85" t="s">
        <v>418</v>
      </c>
      <c r="C187" s="50" t="s">
        <v>419</v>
      </c>
      <c r="D187" s="242">
        <v>0</v>
      </c>
      <c r="E187" s="242">
        <v>265.52</v>
      </c>
      <c r="F187" s="52" t="str">
        <f t="shared" si="31"/>
        <v>-</v>
      </c>
    </row>
    <row r="188" spans="1:6" ht="12.75" customHeight="1" x14ac:dyDescent="0.2">
      <c r="A188" s="53">
        <v>329</v>
      </c>
      <c r="B188" s="85" t="s">
        <v>420</v>
      </c>
      <c r="C188" s="50" t="s">
        <v>421</v>
      </c>
      <c r="D188" s="51">
        <f t="shared" ref="D188:E188" si="43">SUM(D189:D195)</f>
        <v>4559.13</v>
      </c>
      <c r="E188" s="51">
        <f t="shared" si="43"/>
        <v>5787.9299999999994</v>
      </c>
      <c r="F188" s="52">
        <f t="shared" si="31"/>
        <v>126.95251067637902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1591.04</v>
      </c>
      <c r="E190" s="242">
        <v>1600</v>
      </c>
      <c r="F190" s="52">
        <f t="shared" si="31"/>
        <v>100.5631536604988</v>
      </c>
    </row>
    <row r="191" spans="1:6" ht="12.75" customHeight="1" x14ac:dyDescent="0.2">
      <c r="A191" s="53">
        <v>3293</v>
      </c>
      <c r="B191" s="85" t="s">
        <v>426</v>
      </c>
      <c r="C191" s="50" t="s">
        <v>427</v>
      </c>
      <c r="D191" s="242">
        <v>1802.79</v>
      </c>
      <c r="E191" s="242">
        <v>3172.88</v>
      </c>
      <c r="F191" s="52">
        <f t="shared" si="31"/>
        <v>175.99831372483763</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3.98</v>
      </c>
      <c r="E193" s="242">
        <v>2.4</v>
      </c>
      <c r="F193" s="52">
        <f t="shared" si="31"/>
        <v>60.301507537688437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1161.32</v>
      </c>
      <c r="E195" s="242">
        <v>1012.65</v>
      </c>
      <c r="F195" s="52">
        <f t="shared" si="31"/>
        <v>87.198188268522031</v>
      </c>
    </row>
    <row r="196" spans="1:6" ht="12.75" customHeight="1" x14ac:dyDescent="0.2">
      <c r="A196" s="53">
        <v>34</v>
      </c>
      <c r="B196" s="232" t="s">
        <v>436</v>
      </c>
      <c r="C196" s="50" t="s">
        <v>437</v>
      </c>
      <c r="D196" s="51">
        <f t="shared" ref="D196:E196" si="44">D197+D202+D210</f>
        <v>248.58</v>
      </c>
      <c r="E196" s="51">
        <f t="shared" si="44"/>
        <v>285.73</v>
      </c>
      <c r="F196" s="52">
        <f t="shared" si="31"/>
        <v>114.944886957921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248.58</v>
      </c>
      <c r="E210" s="51">
        <f t="shared" si="47"/>
        <v>285.73</v>
      </c>
      <c r="F210" s="52">
        <f t="shared" si="31"/>
        <v>114.944886957921</v>
      </c>
    </row>
    <row r="211" spans="1:6" ht="12.75" customHeight="1" x14ac:dyDescent="0.2">
      <c r="A211" s="53">
        <v>3431</v>
      </c>
      <c r="B211" s="232" t="s">
        <v>466</v>
      </c>
      <c r="C211" s="50" t="s">
        <v>467</v>
      </c>
      <c r="D211" s="242">
        <v>248.58</v>
      </c>
      <c r="E211" s="242">
        <v>285.73</v>
      </c>
      <c r="F211" s="52">
        <f t="shared" si="31"/>
        <v>114.944886957921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93903.8</v>
      </c>
      <c r="E289" s="51">
        <f t="shared" si="79"/>
        <v>125052.54</v>
      </c>
      <c r="F289" s="52">
        <f t="shared" si="76"/>
        <v>133.1709046918229</v>
      </c>
    </row>
    <row r="290" spans="1:6" ht="12.75" customHeight="1" x14ac:dyDescent="0.2">
      <c r="A290" s="53" t="s">
        <v>609</v>
      </c>
      <c r="B290" s="85" t="s">
        <v>620</v>
      </c>
      <c r="C290" s="50" t="s">
        <v>621</v>
      </c>
      <c r="D290" s="51">
        <f>IF(D6&gt;=D289,D6-D289,0)</f>
        <v>12469.400000000009</v>
      </c>
      <c r="E290" s="51">
        <f>IF(E6&gt;=E289,E6-E289,0)</f>
        <v>12196.020000000004</v>
      </c>
      <c r="F290" s="52">
        <f t="shared" si="76"/>
        <v>97.807592987633697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4265.46</v>
      </c>
      <c r="E292" s="242">
        <v>6982.7</v>
      </c>
      <c r="F292" s="52">
        <f t="shared" si="76"/>
        <v>163.70332859761899</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106373.20000000001</v>
      </c>
      <c r="E412" s="51">
        <f>E6+E298</f>
        <v>137248.56</v>
      </c>
      <c r="F412" s="52">
        <f t="shared" si="81"/>
        <v>129.02550642455054</v>
      </c>
    </row>
    <row r="413" spans="1:6" ht="12.75" customHeight="1" x14ac:dyDescent="0.2">
      <c r="A413" s="53" t="s">
        <v>609</v>
      </c>
      <c r="B413" s="85" t="s">
        <v>832</v>
      </c>
      <c r="C413" s="50" t="s">
        <v>833</v>
      </c>
      <c r="D413" s="51">
        <f t="shared" ref="D413:E413" si="112">D289+D350</f>
        <v>93903.8</v>
      </c>
      <c r="E413" s="51">
        <f t="shared" si="112"/>
        <v>125052.54</v>
      </c>
      <c r="F413" s="52">
        <f t="shared" si="81"/>
        <v>133.1709046918229</v>
      </c>
    </row>
    <row r="414" spans="1:6" ht="12.75" customHeight="1" x14ac:dyDescent="0.2">
      <c r="A414" s="53" t="s">
        <v>609</v>
      </c>
      <c r="B414" s="85" t="s">
        <v>834</v>
      </c>
      <c r="C414" s="50" t="s">
        <v>835</v>
      </c>
      <c r="D414" s="51">
        <f t="shared" ref="D414:E414" si="113">IF(D412&gt;=D413,D412-D413,0)</f>
        <v>12469.400000000009</v>
      </c>
      <c r="E414" s="51">
        <f t="shared" si="113"/>
        <v>12196.020000000004</v>
      </c>
      <c r="F414" s="52">
        <f t="shared" si="81"/>
        <v>97.807592987633697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4265.46</v>
      </c>
      <c r="E416" s="51">
        <f t="shared" si="115"/>
        <v>6982.7</v>
      </c>
      <c r="F416" s="52">
        <f t="shared" si="81"/>
        <v>163.70332859761899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106373.20000000001</v>
      </c>
      <c r="E639" s="51">
        <f t="shared" si="180"/>
        <v>137248.56</v>
      </c>
      <c r="F639" s="52">
        <f t="shared" si="119"/>
        <v>129.02550642455054</v>
      </c>
    </row>
    <row r="640" spans="1:6" ht="12.75" customHeight="1" x14ac:dyDescent="0.2">
      <c r="A640" s="53" t="s">
        <v>609</v>
      </c>
      <c r="B640" s="85" t="s">
        <v>1278</v>
      </c>
      <c r="C640" s="50" t="s">
        <v>1279</v>
      </c>
      <c r="D640" s="51">
        <f t="shared" ref="D640:E640" si="181">D413+D528</f>
        <v>93903.8</v>
      </c>
      <c r="E640" s="51">
        <f t="shared" si="181"/>
        <v>125052.54</v>
      </c>
      <c r="F640" s="52">
        <f t="shared" si="119"/>
        <v>133.1709046918229</v>
      </c>
    </row>
    <row r="641" spans="1:6" ht="12.75" customHeight="1" x14ac:dyDescent="0.2">
      <c r="A641" s="53" t="s">
        <v>609</v>
      </c>
      <c r="B641" s="85" t="s">
        <v>1280</v>
      </c>
      <c r="C641" s="50" t="s">
        <v>1281</v>
      </c>
      <c r="D641" s="51">
        <f t="shared" ref="D641:E641" si="182">IF(D639&gt;=D640,D639-D640,0)</f>
        <v>12469.400000000009</v>
      </c>
      <c r="E641" s="51">
        <f t="shared" si="182"/>
        <v>12196.020000000004</v>
      </c>
      <c r="F641" s="52">
        <f t="shared" si="119"/>
        <v>97.807592987633697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4265.46</v>
      </c>
      <c r="E643" s="51">
        <f t="shared" si="184"/>
        <v>6982.7</v>
      </c>
      <c r="F643" s="52">
        <f t="shared" si="119"/>
        <v>163.70332859761899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16734.860000000008</v>
      </c>
      <c r="E645" s="51">
        <f t="shared" si="186"/>
        <v>19178.720000000005</v>
      </c>
      <c r="F645" s="52">
        <f t="shared" si="119"/>
        <v>114.60340869299172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11098.84</v>
      </c>
      <c r="E649" s="242">
        <v>14422.8</v>
      </c>
      <c r="F649" s="52">
        <f t="shared" ref="F649:F724" si="188">IF(D649&lt;&gt;0,IF(E649/D649&gt;=100,"&gt;&gt;100",E649/D649*100),"-")</f>
        <v>129.94871536124495</v>
      </c>
    </row>
    <row r="650" spans="1:6" ht="12.75" customHeight="1" x14ac:dyDescent="0.2">
      <c r="A650" s="53" t="s">
        <v>1297</v>
      </c>
      <c r="B650" s="85" t="s">
        <v>1298</v>
      </c>
      <c r="C650" s="50" t="s">
        <v>1297</v>
      </c>
      <c r="D650" s="242">
        <v>49122.06</v>
      </c>
      <c r="E650" s="242">
        <v>149996.37</v>
      </c>
      <c r="F650" s="52">
        <f t="shared" si="188"/>
        <v>305.35439678221962</v>
      </c>
    </row>
    <row r="651" spans="1:6" ht="12.75" customHeight="1" x14ac:dyDescent="0.2">
      <c r="A651" s="53" t="s">
        <v>1299</v>
      </c>
      <c r="B651" s="85" t="s">
        <v>1300</v>
      </c>
      <c r="C651" s="50" t="s">
        <v>1299</v>
      </c>
      <c r="D651" s="242">
        <v>37362.83</v>
      </c>
      <c r="E651" s="242">
        <v>135188.76</v>
      </c>
      <c r="F651" s="52">
        <f t="shared" si="188"/>
        <v>361.82687446320318</v>
      </c>
    </row>
    <row r="652" spans="1:6" ht="24" x14ac:dyDescent="0.2">
      <c r="A652" s="53">
        <v>11</v>
      </c>
      <c r="B652" s="85" t="s">
        <v>1301</v>
      </c>
      <c r="C652" s="50" t="s">
        <v>1302</v>
      </c>
      <c r="D652" s="51">
        <f t="shared" ref="D652:E652" si="189">+D649+D650-D651</f>
        <v>22858.069999999992</v>
      </c>
      <c r="E652" s="51">
        <f t="shared" si="189"/>
        <v>29230.409999999974</v>
      </c>
      <c r="F652" s="52">
        <f t="shared" si="188"/>
        <v>127.87785670443736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10480.11</v>
      </c>
      <c r="E675" s="242">
        <v>13697</v>
      </c>
      <c r="F675" s="52">
        <f t="shared" si="188"/>
        <v>130.6951930848054</v>
      </c>
    </row>
    <row r="676" spans="1:6" ht="24" x14ac:dyDescent="0.2">
      <c r="A676" s="53">
        <v>63613</v>
      </c>
      <c r="B676" s="232" t="s">
        <v>1350</v>
      </c>
      <c r="C676" s="50" t="s">
        <v>1351</v>
      </c>
      <c r="D676" s="242">
        <v>2654.46</v>
      </c>
      <c r="E676" s="242">
        <v>4900</v>
      </c>
      <c r="F676" s="52">
        <f t="shared" si="188"/>
        <v>184.59498353714125</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4967.8100000000004</v>
      </c>
      <c r="E710" s="242">
        <v>5608</v>
      </c>
      <c r="F710" s="52">
        <f t="shared" si="188"/>
        <v>112.88676499302508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398.16</v>
      </c>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11033.76</v>
      </c>
      <c r="E721" s="242">
        <v>12948.31</v>
      </c>
      <c r="F721" s="52">
        <f t="shared" si="188"/>
        <v>117.35174591435738</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994.49</v>
      </c>
      <c r="E723" s="307">
        <v>499.4</v>
      </c>
      <c r="F723" s="52">
        <f t="shared" si="188"/>
        <v>50.216693983851016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875.14</v>
      </c>
      <c r="E726" s="242">
        <v>884.1</v>
      </c>
      <c r="F726" s="52">
        <f t="shared" si="190"/>
        <v>101.0238361862102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2268</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45" workbookViewId="0">
      <selection activeCell="B191" sqref="B19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5" t="s">
        <v>2536</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9" t="s">
        <v>2789</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0" sqref="D1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3" t="s">
        <v>2860</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7440.1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119552.76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119552.76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49121.93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70185.06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245.77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116941.17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3.56</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116937.61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45400.98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71228.33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308.3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10051.690000000002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10051.69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10051.69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2860</v>
      </c>
      <c r="B1" s="362"/>
      <c r="C1" s="362"/>
      <c r="D1" s="362"/>
      <c r="E1" s="71" t="s">
        <v>3002</v>
      </c>
      <c r="F1" s="71"/>
      <c r="G1" s="71"/>
      <c r="H1" s="71"/>
      <c r="I1" s="71"/>
      <c r="J1" s="71"/>
      <c r="K1" s="71"/>
      <c r="L1" s="71"/>
      <c r="M1" s="71"/>
      <c r="N1" s="71"/>
      <c r="O1" s="71"/>
      <c r="P1" s="71"/>
    </row>
    <row r="2" spans="1:16" ht="37.5" customHeight="1" x14ac:dyDescent="0.2">
      <c r="A2" s="367" t="s">
        <v>3003</v>
      </c>
      <c r="B2" s="362"/>
      <c r="C2" s="362"/>
      <c r="D2" s="362"/>
    </row>
    <row r="3" spans="1:16" ht="29.25" customHeight="1" x14ac:dyDescent="0.2">
      <c r="A3" s="125" t="s">
        <v>3004</v>
      </c>
      <c r="B3" s="126" t="s">
        <v>3005</v>
      </c>
      <c r="C3" s="127" t="s">
        <v>3006</v>
      </c>
      <c r="D3" s="123"/>
      <c r="E3" s="124">
        <f>E4+E14+E19+E275+E293+E296+E298</f>
        <v>0</v>
      </c>
      <c r="F3" s="124">
        <f>F4+F14+F19+F275+F293+F296+F298</f>
        <v>2</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30808</v>
      </c>
      <c r="P3" s="71"/>
    </row>
    <row r="4" spans="1:16" ht="19.5" customHeight="1" x14ac:dyDescent="0.2">
      <c r="A4" s="368" t="s">
        <v>3007</v>
      </c>
      <c r="B4" s="369"/>
      <c r="C4" s="370"/>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4" t="s">
        <v>3020</v>
      </c>
      <c r="B14" s="365"/>
      <c r="C14" s="366"/>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4" t="s">
        <v>3025</v>
      </c>
      <c r="B19" s="365"/>
      <c r="C19" s="366"/>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0</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4" t="s">
        <v>37</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4" t="s">
        <v>36</v>
      </c>
      <c r="B296" s="365"/>
      <c r="C296" s="366"/>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4" t="s">
        <v>3299</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3" t="s">
        <v>3301</v>
      </c>
      <c r="B1" s="373"/>
      <c r="C1" s="373"/>
    </row>
    <row r="2" spans="1:17" ht="33" customHeight="1" x14ac:dyDescent="0.2">
      <c r="A2" s="374" t="s">
        <v>3302</v>
      </c>
      <c r="B2" s="375"/>
      <c r="C2" s="372"/>
      <c r="D2" s="4"/>
      <c r="E2" s="4"/>
      <c r="F2" s="4"/>
      <c r="G2" s="4"/>
      <c r="H2" s="4"/>
      <c r="I2" s="4"/>
      <c r="J2" s="4"/>
      <c r="K2" s="4"/>
      <c r="L2" s="4"/>
      <c r="M2" s="4"/>
      <c r="N2" s="4"/>
      <c r="O2" s="4"/>
      <c r="P2" s="4"/>
      <c r="Q2" s="4"/>
    </row>
    <row r="3" spans="1:17" ht="18.75" customHeight="1" x14ac:dyDescent="0.2">
      <c r="A3" s="304" t="s">
        <v>3303</v>
      </c>
      <c r="B3" s="376" t="s">
        <v>3304</v>
      </c>
      <c r="C3" s="372"/>
      <c r="D3" s="4"/>
      <c r="E3" s="4"/>
      <c r="F3" s="4"/>
      <c r="G3" s="4"/>
      <c r="H3" s="4"/>
      <c r="I3" s="4"/>
      <c r="J3" s="4"/>
      <c r="K3" s="4"/>
      <c r="L3" s="4"/>
      <c r="M3" s="4"/>
      <c r="N3" s="4"/>
      <c r="O3" s="4"/>
      <c r="P3" s="4"/>
      <c r="Q3" s="4"/>
    </row>
    <row r="4" spans="1:17" ht="37.5" hidden="1" customHeight="1" x14ac:dyDescent="0.2">
      <c r="A4" s="305" t="s">
        <v>3305</v>
      </c>
      <c r="B4" s="371" t="s">
        <v>3306</v>
      </c>
      <c r="C4" s="372"/>
      <c r="D4" s="4"/>
      <c r="E4" s="4"/>
      <c r="F4" s="4"/>
      <c r="G4" s="4"/>
      <c r="H4" s="4"/>
      <c r="I4" s="4"/>
      <c r="J4" s="4"/>
      <c r="K4" s="4"/>
      <c r="L4" s="4"/>
      <c r="M4" s="4"/>
      <c r="N4" s="4"/>
      <c r="O4" s="4"/>
      <c r="P4" s="4"/>
      <c r="Q4" s="4"/>
    </row>
    <row r="5" spans="1:17" ht="48" hidden="1" customHeight="1" x14ac:dyDescent="0.2">
      <c r="A5" s="305" t="s">
        <v>3305</v>
      </c>
      <c r="B5" s="371" t="s">
        <v>3307</v>
      </c>
      <c r="C5" s="372"/>
      <c r="D5" s="4"/>
      <c r="E5" s="4"/>
      <c r="F5" s="4"/>
      <c r="G5" s="4"/>
      <c r="H5" s="4"/>
      <c r="I5" s="4"/>
      <c r="J5" s="4"/>
      <c r="K5" s="4"/>
      <c r="L5" s="4"/>
      <c r="M5" s="4"/>
      <c r="N5" s="4"/>
      <c r="O5" s="4"/>
      <c r="P5" s="4"/>
      <c r="Q5" s="4"/>
    </row>
    <row r="6" spans="1:17" ht="59.25" hidden="1" customHeight="1" x14ac:dyDescent="0.2">
      <c r="A6" s="305" t="s">
        <v>3305</v>
      </c>
      <c r="B6" s="371" t="s">
        <v>3308</v>
      </c>
      <c r="C6" s="372"/>
      <c r="D6" s="4"/>
      <c r="E6" s="4"/>
      <c r="F6" s="4"/>
      <c r="G6" s="4"/>
      <c r="H6" s="4"/>
      <c r="I6" s="4"/>
      <c r="J6" s="4"/>
      <c r="K6" s="4"/>
      <c r="L6" s="4"/>
      <c r="M6" s="4"/>
      <c r="N6" s="4"/>
      <c r="O6" s="4"/>
      <c r="P6" s="4"/>
      <c r="Q6" s="4"/>
    </row>
    <row r="7" spans="1:17" ht="48" hidden="1" customHeight="1" x14ac:dyDescent="0.2">
      <c r="A7" s="305" t="s">
        <v>3309</v>
      </c>
      <c r="B7" s="371" t="s">
        <v>3310</v>
      </c>
      <c r="C7" s="372"/>
      <c r="D7" s="4"/>
      <c r="E7" s="4"/>
      <c r="F7" s="4"/>
      <c r="G7" s="4"/>
      <c r="H7" s="4"/>
      <c r="I7" s="4"/>
      <c r="J7" s="4"/>
      <c r="K7" s="4"/>
      <c r="L7" s="4"/>
      <c r="M7" s="4"/>
      <c r="N7" s="4"/>
      <c r="O7" s="4"/>
      <c r="P7" s="4"/>
      <c r="Q7" s="4"/>
    </row>
    <row r="8" spans="1:17" ht="41.25" hidden="1" customHeight="1" x14ac:dyDescent="0.2">
      <c r="A8" s="305" t="s">
        <v>3311</v>
      </c>
      <c r="B8" s="371" t="s">
        <v>3312</v>
      </c>
      <c r="C8" s="372"/>
      <c r="D8" s="4"/>
      <c r="E8" s="4"/>
      <c r="F8" s="4"/>
      <c r="G8" s="4"/>
      <c r="H8" s="4"/>
      <c r="I8" s="4"/>
      <c r="J8" s="4"/>
      <c r="K8" s="4"/>
      <c r="L8" s="4"/>
      <c r="M8" s="4"/>
      <c r="N8" s="4"/>
      <c r="O8" s="4"/>
      <c r="P8" s="4"/>
      <c r="Q8" s="4"/>
    </row>
    <row r="9" spans="1:17" ht="59.25" hidden="1" customHeight="1" x14ac:dyDescent="0.2">
      <c r="A9" s="305" t="s">
        <v>3313</v>
      </c>
      <c r="B9" s="371" t="s">
        <v>3314</v>
      </c>
      <c r="C9" s="372"/>
      <c r="D9" s="4"/>
      <c r="E9" s="4"/>
      <c r="F9" s="4"/>
      <c r="G9" s="4"/>
      <c r="H9" s="4"/>
      <c r="I9" s="4"/>
      <c r="J9" s="4"/>
      <c r="K9" s="4"/>
      <c r="L9" s="4"/>
      <c r="M9" s="4"/>
      <c r="N9" s="4"/>
      <c r="O9" s="4"/>
      <c r="P9" s="4"/>
      <c r="Q9" s="4"/>
    </row>
    <row r="10" spans="1:17" ht="61.5" hidden="1" customHeight="1" x14ac:dyDescent="0.2">
      <c r="A10" s="305" t="s">
        <v>3313</v>
      </c>
      <c r="B10" s="371" t="s">
        <v>3315</v>
      </c>
      <c r="C10" s="372"/>
      <c r="D10" s="4"/>
      <c r="E10" s="4"/>
      <c r="F10" s="4"/>
      <c r="G10" s="4"/>
      <c r="H10" s="4"/>
      <c r="I10" s="4"/>
      <c r="J10" s="4"/>
      <c r="K10" s="4"/>
      <c r="L10" s="4"/>
      <c r="M10" s="4"/>
      <c r="N10" s="4"/>
      <c r="O10" s="4"/>
      <c r="P10" s="4"/>
      <c r="Q10" s="4"/>
    </row>
    <row r="11" spans="1:17" ht="43.5" hidden="1" customHeight="1" x14ac:dyDescent="0.2">
      <c r="A11" s="305" t="s">
        <v>3313</v>
      </c>
      <c r="B11" s="371" t="s">
        <v>3316</v>
      </c>
      <c r="C11" s="372"/>
      <c r="D11" s="4"/>
      <c r="E11" s="4"/>
      <c r="F11" s="4"/>
      <c r="G11" s="4"/>
      <c r="H11" s="4"/>
      <c r="I11" s="4"/>
      <c r="J11" s="4"/>
      <c r="K11" s="4"/>
      <c r="L11" s="4"/>
      <c r="M11" s="4"/>
      <c r="N11" s="4"/>
      <c r="O11" s="4"/>
      <c r="P11" s="4"/>
      <c r="Q11" s="4"/>
    </row>
    <row r="12" spans="1:17" ht="27.75" hidden="1" customHeight="1" x14ac:dyDescent="0.2">
      <c r="A12" s="305" t="s">
        <v>3317</v>
      </c>
      <c r="B12" s="371" t="s">
        <v>3318</v>
      </c>
      <c r="C12" s="372"/>
      <c r="D12" s="4"/>
      <c r="E12" s="4"/>
      <c r="F12" s="4"/>
      <c r="G12" s="4"/>
      <c r="H12" s="4"/>
      <c r="I12" s="4"/>
      <c r="J12" s="4"/>
      <c r="K12" s="4"/>
      <c r="L12" s="4"/>
      <c r="M12" s="4"/>
      <c r="N12" s="4"/>
      <c r="O12" s="4"/>
      <c r="P12" s="4"/>
      <c r="Q12" s="4"/>
    </row>
    <row r="13" spans="1:17" ht="27.75" hidden="1" customHeight="1" x14ac:dyDescent="0.2">
      <c r="A13" s="305" t="s">
        <v>3319</v>
      </c>
      <c r="B13" s="371" t="s">
        <v>3320</v>
      </c>
      <c r="C13" s="372"/>
      <c r="D13" s="4"/>
      <c r="E13" s="4"/>
      <c r="F13" s="4"/>
      <c r="G13" s="4"/>
      <c r="H13" s="4"/>
      <c r="I13" s="4"/>
      <c r="J13" s="4"/>
      <c r="K13" s="4"/>
      <c r="L13" s="4"/>
      <c r="M13" s="4"/>
      <c r="N13" s="4"/>
      <c r="O13" s="4"/>
      <c r="P13" s="4"/>
      <c r="Q13" s="4"/>
    </row>
    <row r="14" spans="1:17" ht="45.75" hidden="1" customHeight="1" x14ac:dyDescent="0.2">
      <c r="A14" s="305" t="s">
        <v>3321</v>
      </c>
      <c r="B14" s="371" t="s">
        <v>3322</v>
      </c>
      <c r="C14" s="372"/>
      <c r="D14" s="4"/>
      <c r="E14" s="4"/>
      <c r="F14" s="4"/>
      <c r="G14" s="4"/>
      <c r="H14" s="4"/>
      <c r="I14" s="4"/>
      <c r="J14" s="4"/>
      <c r="K14" s="4"/>
      <c r="L14" s="4"/>
      <c r="M14" s="4"/>
      <c r="N14" s="4"/>
      <c r="O14" s="4"/>
      <c r="P14" s="4"/>
      <c r="Q14" s="4"/>
    </row>
    <row r="15" spans="1:17" ht="45.75" hidden="1" customHeight="1" x14ac:dyDescent="0.2">
      <c r="A15" s="305" t="s">
        <v>3323</v>
      </c>
      <c r="B15" s="371" t="s">
        <v>3324</v>
      </c>
      <c r="C15" s="372"/>
      <c r="D15" s="4"/>
      <c r="E15" s="4"/>
      <c r="F15" s="4"/>
      <c r="G15" s="4"/>
      <c r="H15" s="4"/>
      <c r="I15" s="4"/>
      <c r="J15" s="4"/>
      <c r="K15" s="4"/>
      <c r="L15" s="4"/>
      <c r="M15" s="4"/>
      <c r="N15" s="4"/>
      <c r="O15" s="4"/>
      <c r="P15" s="4"/>
      <c r="Q15" s="4"/>
    </row>
    <row r="16" spans="1:17" ht="51" hidden="1" customHeight="1" x14ac:dyDescent="0.2">
      <c r="A16" s="305" t="s">
        <v>3325</v>
      </c>
      <c r="B16" s="371" t="s">
        <v>3326</v>
      </c>
      <c r="C16" s="372"/>
      <c r="D16" s="4"/>
      <c r="E16" s="4"/>
      <c r="F16" s="4"/>
      <c r="G16" s="4"/>
      <c r="H16" s="4"/>
      <c r="I16" s="4"/>
      <c r="J16" s="4"/>
      <c r="K16" s="4"/>
      <c r="L16" s="4"/>
      <c r="M16" s="4"/>
      <c r="N16" s="4"/>
      <c r="O16" s="4"/>
      <c r="P16" s="4"/>
      <c r="Q16" s="4"/>
    </row>
    <row r="17" spans="1:17" ht="27.75" hidden="1" customHeight="1" x14ac:dyDescent="0.2">
      <c r="A17" s="305" t="s">
        <v>3327</v>
      </c>
      <c r="B17" s="371" t="s">
        <v>3328</v>
      </c>
      <c r="C17" s="372"/>
      <c r="D17" s="4"/>
      <c r="E17" s="4"/>
      <c r="F17" s="4"/>
      <c r="G17" s="4"/>
      <c r="H17" s="4"/>
      <c r="I17" s="4"/>
      <c r="J17" s="4"/>
      <c r="K17" s="4"/>
      <c r="L17" s="4"/>
      <c r="M17" s="4"/>
      <c r="N17" s="4"/>
      <c r="O17" s="4"/>
      <c r="P17" s="4"/>
      <c r="Q17" s="4"/>
    </row>
    <row r="18" spans="1:17" ht="27.75" hidden="1" customHeight="1" x14ac:dyDescent="0.2">
      <c r="A18" s="305" t="s">
        <v>3329</v>
      </c>
      <c r="B18" s="371" t="s">
        <v>3330</v>
      </c>
      <c r="C18" s="372"/>
      <c r="D18" s="4"/>
      <c r="E18" s="4"/>
      <c r="F18" s="4"/>
      <c r="G18" s="4"/>
      <c r="H18" s="4"/>
      <c r="I18" s="4"/>
      <c r="J18" s="4"/>
      <c r="K18" s="4"/>
      <c r="L18" s="4"/>
      <c r="M18" s="4"/>
      <c r="N18" s="4"/>
      <c r="O18" s="4"/>
      <c r="P18" s="4"/>
      <c r="Q18" s="4"/>
    </row>
    <row r="19" spans="1:17" ht="45" hidden="1" customHeight="1" x14ac:dyDescent="0.2">
      <c r="A19" s="305" t="s">
        <v>3329</v>
      </c>
      <c r="B19" s="371" t="s">
        <v>3331</v>
      </c>
      <c r="C19" s="372"/>
      <c r="D19" s="4"/>
      <c r="E19" s="4"/>
      <c r="F19" s="4"/>
      <c r="G19" s="4"/>
      <c r="H19" s="4"/>
      <c r="I19" s="4"/>
      <c r="J19" s="4"/>
      <c r="K19" s="4"/>
      <c r="L19" s="4"/>
      <c r="M19" s="4"/>
      <c r="N19" s="4"/>
      <c r="O19" s="4"/>
      <c r="P19" s="4"/>
      <c r="Q19" s="4"/>
    </row>
    <row r="20" spans="1:17" ht="45" hidden="1" customHeight="1" x14ac:dyDescent="0.2">
      <c r="A20" s="305" t="s">
        <v>3332</v>
      </c>
      <c r="B20" s="371" t="s">
        <v>3333</v>
      </c>
      <c r="C20" s="372"/>
      <c r="D20" s="4"/>
      <c r="E20" s="4"/>
      <c r="F20" s="4"/>
      <c r="G20" s="4"/>
      <c r="H20" s="4"/>
      <c r="I20" s="4"/>
      <c r="J20" s="4"/>
      <c r="K20" s="4"/>
      <c r="L20" s="4"/>
      <c r="M20" s="4"/>
      <c r="N20" s="4"/>
      <c r="O20" s="4"/>
      <c r="P20" s="4"/>
      <c r="Q20" s="4"/>
    </row>
    <row r="21" spans="1:17" ht="30" hidden="1" customHeight="1" x14ac:dyDescent="0.2">
      <c r="A21" s="305" t="s">
        <v>3334</v>
      </c>
      <c r="B21" s="371" t="s">
        <v>3335</v>
      </c>
      <c r="C21" s="372"/>
      <c r="D21" s="4"/>
      <c r="E21" s="4"/>
      <c r="F21" s="4"/>
      <c r="G21" s="4"/>
      <c r="H21" s="4"/>
      <c r="I21" s="4"/>
      <c r="J21" s="4"/>
      <c r="K21" s="4"/>
      <c r="L21" s="4"/>
      <c r="M21" s="4"/>
      <c r="N21" s="4"/>
      <c r="O21" s="4"/>
      <c r="P21" s="4"/>
      <c r="Q21" s="4"/>
    </row>
    <row r="22" spans="1:17" ht="30" hidden="1" customHeight="1" x14ac:dyDescent="0.2">
      <c r="A22" s="305" t="s">
        <v>3336</v>
      </c>
      <c r="B22" s="371" t="s">
        <v>3337</v>
      </c>
      <c r="C22" s="372"/>
      <c r="D22" s="4"/>
      <c r="E22" s="4"/>
      <c r="F22" s="4"/>
      <c r="G22" s="4"/>
      <c r="H22" s="4"/>
      <c r="I22" s="4"/>
      <c r="J22" s="4"/>
      <c r="K22" s="4"/>
      <c r="L22" s="4"/>
      <c r="M22" s="4"/>
      <c r="N22" s="4"/>
      <c r="O22" s="4"/>
      <c r="P22" s="4"/>
      <c r="Q22" s="4"/>
    </row>
    <row r="23" spans="1:17" ht="30" hidden="1" customHeight="1" x14ac:dyDescent="0.2">
      <c r="A23" s="305" t="s">
        <v>3338</v>
      </c>
      <c r="B23" s="371" t="s">
        <v>3339</v>
      </c>
      <c r="C23" s="372"/>
      <c r="D23" s="4"/>
      <c r="E23" s="4"/>
      <c r="F23" s="4"/>
      <c r="G23" s="4"/>
      <c r="H23" s="4"/>
      <c r="I23" s="4"/>
      <c r="J23" s="4"/>
      <c r="K23" s="4"/>
      <c r="L23" s="4"/>
      <c r="M23" s="4"/>
      <c r="N23" s="4"/>
      <c r="O23" s="4"/>
      <c r="P23" s="4"/>
      <c r="Q23" s="4"/>
    </row>
    <row r="24" spans="1:17" ht="30" hidden="1" customHeight="1" x14ac:dyDescent="0.2">
      <c r="A24" s="305" t="s">
        <v>3340</v>
      </c>
      <c r="B24" s="371" t="s">
        <v>3341</v>
      </c>
      <c r="C24" s="372"/>
      <c r="D24" s="4"/>
      <c r="E24" s="4"/>
      <c r="F24" s="4"/>
      <c r="G24" s="4"/>
      <c r="H24" s="4"/>
      <c r="I24" s="4"/>
      <c r="J24" s="4"/>
      <c r="K24" s="4"/>
      <c r="L24" s="4"/>
      <c r="M24" s="4"/>
      <c r="N24" s="4"/>
      <c r="O24" s="4"/>
      <c r="P24" s="4"/>
      <c r="Q24" s="4"/>
    </row>
    <row r="25" spans="1:17" ht="30" hidden="1" customHeight="1" x14ac:dyDescent="0.2">
      <c r="A25" s="305" t="s">
        <v>3342</v>
      </c>
      <c r="B25" s="371" t="s">
        <v>3343</v>
      </c>
      <c r="C25" s="372"/>
      <c r="D25" s="4"/>
      <c r="E25" s="4"/>
      <c r="F25" s="4"/>
      <c r="G25" s="4"/>
      <c r="H25" s="4"/>
      <c r="I25" s="4"/>
      <c r="J25" s="4"/>
      <c r="K25" s="4"/>
      <c r="L25" s="4"/>
      <c r="M25" s="4"/>
      <c r="N25" s="4"/>
      <c r="O25" s="4"/>
      <c r="P25" s="4"/>
      <c r="Q25" s="4"/>
    </row>
    <row r="26" spans="1:17" ht="30" hidden="1" customHeight="1" x14ac:dyDescent="0.2">
      <c r="A26" s="305" t="s">
        <v>3344</v>
      </c>
      <c r="B26" s="371" t="s">
        <v>3345</v>
      </c>
      <c r="C26" s="372"/>
      <c r="D26" s="4"/>
      <c r="E26" s="4"/>
      <c r="F26" s="4"/>
      <c r="G26" s="4"/>
      <c r="H26" s="4"/>
      <c r="I26" s="4"/>
      <c r="J26" s="4"/>
      <c r="K26" s="4"/>
      <c r="L26" s="4"/>
      <c r="M26" s="4"/>
      <c r="N26" s="4"/>
      <c r="O26" s="4"/>
      <c r="P26" s="4"/>
      <c r="Q26" s="4"/>
    </row>
    <row r="27" spans="1:17" ht="70.5" hidden="1" customHeight="1" x14ac:dyDescent="0.2">
      <c r="A27" s="305" t="s">
        <v>3346</v>
      </c>
      <c r="B27" s="371" t="s">
        <v>3347</v>
      </c>
      <c r="C27" s="372"/>
      <c r="D27" s="4"/>
      <c r="E27" s="4"/>
      <c r="F27" s="4"/>
      <c r="G27" s="4"/>
      <c r="H27" s="4"/>
      <c r="I27" s="4"/>
      <c r="J27" s="4"/>
      <c r="K27" s="4"/>
      <c r="L27" s="4"/>
      <c r="M27" s="4"/>
      <c r="N27" s="4"/>
      <c r="O27" s="4"/>
      <c r="P27" s="4"/>
      <c r="Q27" s="4"/>
    </row>
    <row r="28" spans="1:17" ht="48" hidden="1" customHeight="1" x14ac:dyDescent="0.2">
      <c r="A28" s="305" t="s">
        <v>3348</v>
      </c>
      <c r="B28" s="371" t="s">
        <v>3349</v>
      </c>
      <c r="C28" s="372"/>
      <c r="D28" s="4"/>
      <c r="E28" s="4"/>
      <c r="F28" s="4"/>
      <c r="G28" s="4"/>
      <c r="H28" s="4"/>
      <c r="I28" s="4"/>
      <c r="J28" s="4"/>
      <c r="K28" s="4"/>
      <c r="L28" s="4"/>
      <c r="M28" s="4"/>
      <c r="N28" s="4"/>
      <c r="O28" s="4"/>
      <c r="P28" s="4"/>
      <c r="Q28" s="4"/>
    </row>
    <row r="29" spans="1:17" ht="100.5" hidden="1" customHeight="1" x14ac:dyDescent="0.2">
      <c r="A29" s="305" t="s">
        <v>3350</v>
      </c>
      <c r="B29" s="371" t="s">
        <v>3351</v>
      </c>
      <c r="C29" s="372"/>
      <c r="D29" s="4"/>
      <c r="E29" s="4"/>
      <c r="F29" s="4"/>
      <c r="G29" s="4"/>
      <c r="H29" s="4"/>
      <c r="I29" s="4"/>
      <c r="J29" s="4"/>
      <c r="K29" s="4"/>
      <c r="L29" s="4"/>
      <c r="M29" s="4"/>
      <c r="N29" s="4"/>
      <c r="O29" s="4"/>
      <c r="P29" s="4"/>
      <c r="Q29" s="4"/>
    </row>
    <row r="30" spans="1:17" ht="45" hidden="1" customHeight="1" x14ac:dyDescent="0.2">
      <c r="A30" s="305" t="s">
        <v>3352</v>
      </c>
      <c r="B30" s="371" t="s">
        <v>3353</v>
      </c>
      <c r="C30" s="372"/>
      <c r="D30" s="4"/>
      <c r="E30" s="4"/>
      <c r="F30" s="4"/>
      <c r="G30" s="4"/>
      <c r="H30" s="4"/>
      <c r="I30" s="4"/>
      <c r="J30" s="4"/>
      <c r="K30" s="4"/>
      <c r="L30" s="4"/>
      <c r="M30" s="4"/>
      <c r="N30" s="4"/>
      <c r="O30" s="4"/>
      <c r="P30" s="4"/>
      <c r="Q30" s="4"/>
    </row>
    <row r="31" spans="1:17" ht="45" hidden="1" customHeight="1" x14ac:dyDescent="0.2">
      <c r="A31" s="305" t="s">
        <v>3354</v>
      </c>
      <c r="B31" s="371" t="s">
        <v>3355</v>
      </c>
      <c r="C31" s="372"/>
      <c r="D31" s="4"/>
      <c r="E31" s="4"/>
      <c r="F31" s="4"/>
      <c r="G31" s="4"/>
      <c r="H31" s="4"/>
      <c r="I31" s="4"/>
      <c r="J31" s="4"/>
      <c r="K31" s="4"/>
      <c r="L31" s="4"/>
      <c r="M31" s="4"/>
      <c r="N31" s="4"/>
      <c r="O31" s="4"/>
      <c r="P31" s="4"/>
      <c r="Q31" s="4"/>
    </row>
    <row r="32" spans="1:17" ht="45" hidden="1" customHeight="1" x14ac:dyDescent="0.2">
      <c r="A32" s="305" t="s">
        <v>3356</v>
      </c>
      <c r="B32" s="371" t="s">
        <v>3357</v>
      </c>
      <c r="C32" s="372"/>
      <c r="D32" s="4"/>
      <c r="E32" s="4"/>
      <c r="F32" s="4"/>
      <c r="G32" s="4"/>
      <c r="H32" s="4"/>
      <c r="I32" s="4"/>
      <c r="J32" s="4"/>
      <c r="K32" s="4"/>
      <c r="L32" s="4"/>
      <c r="M32" s="4"/>
      <c r="N32" s="4"/>
      <c r="O32" s="4"/>
      <c r="P32" s="4"/>
      <c r="Q32" s="4"/>
    </row>
    <row r="33" spans="1:17" ht="72" hidden="1" customHeight="1" x14ac:dyDescent="0.2">
      <c r="A33" s="305" t="s">
        <v>3358</v>
      </c>
      <c r="B33" s="371" t="s">
        <v>3359</v>
      </c>
      <c r="C33" s="372"/>
      <c r="D33" s="4"/>
      <c r="E33" s="4"/>
      <c r="F33" s="4"/>
      <c r="G33" s="4"/>
      <c r="H33" s="4"/>
      <c r="I33" s="4"/>
      <c r="J33" s="4"/>
      <c r="K33" s="4"/>
      <c r="L33" s="4"/>
      <c r="M33" s="4"/>
      <c r="N33" s="4"/>
      <c r="O33" s="4"/>
      <c r="P33" s="4"/>
      <c r="Q33" s="4"/>
    </row>
    <row r="34" spans="1:17" ht="79.5" hidden="1" customHeight="1" x14ac:dyDescent="0.2">
      <c r="A34" s="305" t="s">
        <v>3360</v>
      </c>
      <c r="B34" s="371" t="s">
        <v>3361</v>
      </c>
      <c r="C34" s="372"/>
      <c r="D34" s="4"/>
      <c r="E34" s="4"/>
      <c r="F34" s="4"/>
      <c r="G34" s="4"/>
      <c r="H34" s="4"/>
      <c r="I34" s="4"/>
      <c r="J34" s="4"/>
      <c r="K34" s="4"/>
      <c r="L34" s="4"/>
      <c r="M34" s="4"/>
      <c r="N34" s="4"/>
      <c r="O34" s="4"/>
      <c r="P34" s="4"/>
      <c r="Q34" s="4"/>
    </row>
    <row r="35" spans="1:17" ht="70.5" hidden="1" customHeight="1" x14ac:dyDescent="0.2">
      <c r="A35" s="305" t="s">
        <v>3362</v>
      </c>
      <c r="B35" s="371" t="s">
        <v>3363</v>
      </c>
      <c r="C35" s="372"/>
      <c r="D35" s="4"/>
      <c r="E35" s="4"/>
      <c r="F35" s="4"/>
      <c r="G35" s="4"/>
      <c r="H35" s="4"/>
      <c r="I35" s="4"/>
      <c r="J35" s="4"/>
      <c r="K35" s="4"/>
      <c r="L35" s="4"/>
      <c r="M35" s="4"/>
      <c r="N35" s="4"/>
      <c r="O35" s="4"/>
      <c r="P35" s="4"/>
      <c r="Q35" s="4"/>
    </row>
    <row r="36" spans="1:17" ht="45.75" hidden="1" customHeight="1" x14ac:dyDescent="0.2">
      <c r="A36" s="305" t="s">
        <v>3364</v>
      </c>
      <c r="B36" s="371" t="s">
        <v>3365</v>
      </c>
      <c r="C36" s="372"/>
      <c r="D36" s="4"/>
      <c r="E36" s="4"/>
      <c r="F36" s="4"/>
      <c r="G36" s="4"/>
      <c r="H36" s="4"/>
      <c r="I36" s="4"/>
      <c r="J36" s="4"/>
      <c r="K36" s="4"/>
      <c r="L36" s="4"/>
      <c r="M36" s="4"/>
      <c r="N36" s="4"/>
      <c r="O36" s="4"/>
      <c r="P36" s="4"/>
      <c r="Q36" s="4"/>
    </row>
    <row r="37" spans="1:17" ht="54.75" hidden="1" customHeight="1" x14ac:dyDescent="0.2">
      <c r="A37" s="305" t="s">
        <v>3366</v>
      </c>
      <c r="B37" s="371" t="s">
        <v>3367</v>
      </c>
      <c r="C37" s="372"/>
      <c r="D37" s="4"/>
      <c r="E37" s="4"/>
      <c r="F37" s="4"/>
      <c r="G37" s="4"/>
      <c r="H37" s="4"/>
      <c r="I37" s="4"/>
      <c r="J37" s="4"/>
      <c r="K37" s="4"/>
      <c r="L37" s="4"/>
      <c r="M37" s="4"/>
      <c r="N37" s="4"/>
      <c r="O37" s="4"/>
      <c r="P37" s="4"/>
      <c r="Q37" s="4"/>
    </row>
    <row r="38" spans="1:17" ht="37.5" hidden="1" customHeight="1" x14ac:dyDescent="0.2">
      <c r="A38" s="305" t="s">
        <v>3368</v>
      </c>
      <c r="B38" s="371" t="s">
        <v>3369</v>
      </c>
      <c r="C38" s="372"/>
      <c r="D38" s="4"/>
      <c r="E38" s="4"/>
      <c r="F38" s="4"/>
      <c r="G38" s="4"/>
      <c r="H38" s="4"/>
      <c r="I38" s="4"/>
      <c r="J38" s="4"/>
      <c r="K38" s="4"/>
      <c r="L38" s="4"/>
      <c r="M38" s="4"/>
      <c r="N38" s="4"/>
      <c r="O38" s="4"/>
      <c r="P38" s="4"/>
      <c r="Q38" s="4"/>
    </row>
    <row r="39" spans="1:17" ht="61.5" hidden="1" customHeight="1" x14ac:dyDescent="0.2">
      <c r="A39" s="305" t="s">
        <v>3370</v>
      </c>
      <c r="B39" s="371" t="s">
        <v>3371</v>
      </c>
      <c r="C39" s="372"/>
      <c r="D39" s="4"/>
      <c r="E39" s="4"/>
      <c r="F39" s="4"/>
      <c r="G39" s="4"/>
      <c r="H39" s="4"/>
      <c r="I39" s="4"/>
      <c r="J39" s="4"/>
      <c r="K39" s="4"/>
      <c r="L39" s="4"/>
      <c r="M39" s="4"/>
      <c r="N39" s="4"/>
      <c r="O39" s="4"/>
      <c r="P39" s="4"/>
      <c r="Q39" s="4"/>
    </row>
    <row r="40" spans="1:17" ht="53.25" hidden="1" customHeight="1" x14ac:dyDescent="0.2">
      <c r="A40" s="305" t="s">
        <v>3372</v>
      </c>
      <c r="B40" s="371" t="s">
        <v>3373</v>
      </c>
      <c r="C40" s="372"/>
      <c r="D40" s="4"/>
      <c r="E40" s="4"/>
      <c r="F40" s="4"/>
      <c r="G40" s="4"/>
      <c r="H40" s="4"/>
      <c r="I40" s="4"/>
      <c r="J40" s="4"/>
      <c r="K40" s="4"/>
      <c r="L40" s="4"/>
      <c r="M40" s="4"/>
      <c r="N40" s="4"/>
      <c r="O40" s="4"/>
      <c r="P40" s="4"/>
      <c r="Q40" s="4"/>
    </row>
    <row r="41" spans="1:17" ht="73.5" hidden="1" customHeight="1" x14ac:dyDescent="0.2">
      <c r="A41" s="305" t="s">
        <v>3374</v>
      </c>
      <c r="B41" s="371" t="s">
        <v>3375</v>
      </c>
      <c r="C41" s="372"/>
      <c r="D41" s="4"/>
      <c r="E41" s="4"/>
      <c r="F41" s="4"/>
      <c r="G41" s="4"/>
      <c r="H41" s="4"/>
      <c r="I41" s="4"/>
      <c r="J41" s="4"/>
      <c r="K41" s="4"/>
      <c r="L41" s="4"/>
      <c r="M41" s="4"/>
      <c r="N41" s="4"/>
      <c r="O41" s="4"/>
      <c r="P41" s="4"/>
      <c r="Q41" s="4"/>
    </row>
    <row r="42" spans="1:17" ht="57.75" hidden="1" customHeight="1" x14ac:dyDescent="0.2">
      <c r="A42" s="305" t="s">
        <v>3376</v>
      </c>
      <c r="B42" s="371" t="s">
        <v>3377</v>
      </c>
      <c r="C42" s="372"/>
      <c r="D42" s="4"/>
      <c r="E42" s="4"/>
      <c r="F42" s="4"/>
      <c r="G42" s="4"/>
      <c r="H42" s="4"/>
      <c r="I42" s="4"/>
      <c r="J42" s="4"/>
      <c r="K42" s="4"/>
      <c r="L42" s="4"/>
      <c r="M42" s="4"/>
      <c r="N42" s="4"/>
      <c r="O42" s="4"/>
      <c r="P42" s="4"/>
      <c r="Q42" s="4"/>
    </row>
    <row r="43" spans="1:17" ht="84" hidden="1" customHeight="1" x14ac:dyDescent="0.2">
      <c r="A43" s="305" t="s">
        <v>3378</v>
      </c>
      <c r="B43" s="371" t="s">
        <v>3379</v>
      </c>
      <c r="C43" s="372"/>
      <c r="D43" s="4"/>
      <c r="E43" s="4"/>
      <c r="F43" s="4"/>
      <c r="G43" s="4"/>
      <c r="H43" s="4"/>
      <c r="I43" s="4"/>
      <c r="J43" s="4"/>
      <c r="K43" s="4"/>
      <c r="L43" s="4"/>
      <c r="M43" s="4"/>
      <c r="N43" s="4"/>
      <c r="O43" s="4"/>
      <c r="P43" s="4"/>
      <c r="Q43" s="4"/>
    </row>
    <row r="44" spans="1:17" ht="48" hidden="1" customHeight="1" x14ac:dyDescent="0.2">
      <c r="A44" s="305" t="s">
        <v>3380</v>
      </c>
      <c r="B44" s="371" t="s">
        <v>3381</v>
      </c>
      <c r="C44" s="372"/>
      <c r="D44" s="4"/>
      <c r="E44" s="4"/>
      <c r="F44" s="4"/>
      <c r="G44" s="4"/>
      <c r="H44" s="4"/>
      <c r="I44" s="4"/>
      <c r="J44" s="4"/>
      <c r="K44" s="4"/>
      <c r="L44" s="4"/>
      <c r="M44" s="4"/>
      <c r="N44" s="4"/>
      <c r="O44" s="4"/>
      <c r="P44" s="4"/>
      <c r="Q44" s="4"/>
    </row>
    <row r="45" spans="1:17" ht="57" hidden="1" customHeight="1" x14ac:dyDescent="0.2">
      <c r="A45" s="305" t="s">
        <v>3382</v>
      </c>
      <c r="B45" s="371" t="s">
        <v>3383</v>
      </c>
      <c r="C45" s="372"/>
      <c r="D45" s="4"/>
      <c r="E45" s="4"/>
      <c r="F45" s="4"/>
      <c r="G45" s="4"/>
      <c r="H45" s="4"/>
      <c r="I45" s="4"/>
      <c r="J45" s="4"/>
      <c r="K45" s="4"/>
      <c r="L45" s="4"/>
      <c r="M45" s="4"/>
      <c r="N45" s="4"/>
      <c r="O45" s="4"/>
      <c r="P45" s="4"/>
      <c r="Q45" s="4"/>
    </row>
    <row r="46" spans="1:17" ht="73.5" hidden="1" customHeight="1" x14ac:dyDescent="0.2">
      <c r="A46" s="305" t="s">
        <v>3384</v>
      </c>
      <c r="B46" s="380" t="s">
        <v>3385</v>
      </c>
      <c r="C46" s="372"/>
      <c r="D46" s="41"/>
      <c r="E46" s="4"/>
      <c r="F46" s="4"/>
      <c r="G46" s="4"/>
      <c r="H46" s="4"/>
      <c r="I46" s="4"/>
      <c r="J46" s="4"/>
      <c r="K46" s="4"/>
      <c r="L46" s="4"/>
      <c r="M46" s="4"/>
      <c r="N46" s="4"/>
      <c r="O46" s="4"/>
      <c r="P46" s="4"/>
      <c r="Q46" s="4"/>
    </row>
    <row r="47" spans="1:17" ht="66" hidden="1" customHeight="1" x14ac:dyDescent="0.2">
      <c r="A47" s="46" t="s">
        <v>3386</v>
      </c>
      <c r="B47" s="381" t="s">
        <v>3387</v>
      </c>
      <c r="C47" s="381"/>
      <c r="D47" s="4"/>
      <c r="E47" s="4"/>
      <c r="F47" s="4"/>
      <c r="G47" s="4"/>
      <c r="H47" s="4"/>
      <c r="I47" s="4"/>
      <c r="J47" s="4"/>
      <c r="K47" s="4"/>
      <c r="L47" s="4"/>
      <c r="M47" s="4"/>
      <c r="N47" s="4"/>
      <c r="O47" s="4"/>
      <c r="P47" s="4"/>
      <c r="Q47" s="4"/>
    </row>
    <row r="48" spans="1:17" ht="123.75" customHeight="1" x14ac:dyDescent="0.2">
      <c r="A48" s="267" t="s">
        <v>3388</v>
      </c>
      <c r="B48" s="379" t="s">
        <v>3389</v>
      </c>
      <c r="C48" s="378"/>
      <c r="D48" s="4"/>
      <c r="E48" s="4"/>
      <c r="F48" s="4"/>
      <c r="G48" s="4"/>
      <c r="H48" s="4"/>
      <c r="I48" s="4"/>
      <c r="J48" s="4"/>
      <c r="K48" s="4"/>
      <c r="L48" s="4"/>
      <c r="M48" s="4"/>
      <c r="N48" s="4"/>
      <c r="O48" s="4"/>
      <c r="P48" s="4"/>
      <c r="Q48" s="4"/>
    </row>
    <row r="49" spans="1:17" ht="34.5" customHeight="1" x14ac:dyDescent="0.2">
      <c r="A49" s="267" t="s">
        <v>3390</v>
      </c>
      <c r="B49" s="377" t="s">
        <v>3391</v>
      </c>
      <c r="C49" s="378"/>
      <c r="D49" s="4"/>
      <c r="E49" s="4"/>
      <c r="F49" s="4"/>
      <c r="G49" s="4"/>
      <c r="H49" s="4"/>
      <c r="I49" s="4"/>
      <c r="J49" s="4"/>
      <c r="K49" s="4"/>
      <c r="L49" s="4"/>
      <c r="M49" s="4"/>
      <c r="N49" s="4"/>
      <c r="O49" s="4"/>
      <c r="P49" s="4"/>
      <c r="Q49" s="4"/>
    </row>
    <row r="50" spans="1:17" ht="34.5" customHeight="1" x14ac:dyDescent="0.2">
      <c r="A50" s="267" t="s">
        <v>3392</v>
      </c>
      <c r="B50" s="377" t="s">
        <v>3393</v>
      </c>
      <c r="C50" s="378"/>
      <c r="D50" s="4"/>
      <c r="E50" s="4"/>
      <c r="F50" s="4"/>
      <c r="G50" s="4"/>
      <c r="H50" s="4"/>
      <c r="I50" s="4"/>
      <c r="J50" s="4"/>
      <c r="K50" s="4"/>
      <c r="L50" s="4"/>
      <c r="M50" s="4"/>
      <c r="N50" s="4"/>
      <c r="O50" s="4"/>
      <c r="P50" s="4"/>
      <c r="Q50" s="4"/>
    </row>
    <row r="51" spans="1:17" ht="31.5" customHeight="1" x14ac:dyDescent="0.2">
      <c r="A51" s="306" t="s">
        <v>3394</v>
      </c>
      <c r="B51" s="371" t="s">
        <v>3395</v>
      </c>
      <c r="C51" s="372"/>
      <c r="D51" s="4"/>
      <c r="E51" s="4"/>
      <c r="F51" s="4"/>
      <c r="G51" s="4"/>
      <c r="H51" s="4"/>
      <c r="I51" s="4"/>
      <c r="J51" s="4"/>
      <c r="K51" s="4"/>
      <c r="L51" s="4"/>
      <c r="M51" s="4"/>
      <c r="N51" s="4"/>
      <c r="O51" s="4"/>
      <c r="P51" s="4"/>
      <c r="Q51" s="4"/>
    </row>
    <row r="52" spans="1:17" ht="31.5" customHeight="1" x14ac:dyDescent="0.2">
      <c r="A52" s="306" t="s">
        <v>3396</v>
      </c>
      <c r="B52" s="371" t="s">
        <v>3397</v>
      </c>
      <c r="C52" s="372"/>
      <c r="D52" s="4"/>
      <c r="E52" s="4"/>
      <c r="F52" s="4"/>
      <c r="G52" s="4"/>
      <c r="H52" s="4"/>
      <c r="I52" s="4"/>
      <c r="J52" s="4"/>
      <c r="K52" s="4"/>
      <c r="L52" s="4"/>
      <c r="M52" s="4"/>
      <c r="N52" s="4"/>
      <c r="O52" s="4"/>
      <c r="P52" s="4"/>
      <c r="Q52" s="4"/>
    </row>
    <row r="53" spans="1:17" ht="31.5" customHeight="1" x14ac:dyDescent="0.2">
      <c r="A53" s="306" t="s">
        <v>3398</v>
      </c>
      <c r="B53" s="371" t="s">
        <v>3399</v>
      </c>
      <c r="C53" s="372"/>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Igor Grzetic</cp:lastModifiedBy>
  <cp:lastPrinted>2023-07-05T15:53:08Z</cp:lastPrinted>
  <dcterms:created xsi:type="dcterms:W3CDTF">2022-04-01T05:14:30Z</dcterms:created>
  <dcterms:modified xsi:type="dcterms:W3CDTF">2023-07-05T18:04:07Z</dcterms:modified>
</cp:coreProperties>
</file>