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eri\Documents\czk - 12-23\"/>
    </mc:Choice>
  </mc:AlternateContent>
  <xr:revisionPtr revIDLastSave="0" documentId="13_ncr:1_{5B5A4870-1127-47CD-8ED0-BDC02B1D8ED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F290" i="9"/>
  <c r="F289" i="9"/>
  <c r="H288" i="9"/>
  <c r="G288" i="9"/>
  <c r="F288" i="9"/>
  <c r="E288" i="9"/>
  <c r="B288" i="9"/>
  <c r="H287" i="9"/>
  <c r="G287" i="9"/>
  <c r="F287" i="9"/>
  <c r="E287" i="9"/>
  <c r="B287" i="9"/>
  <c r="H286" i="9"/>
  <c r="G286" i="9"/>
  <c r="F286" i="9"/>
  <c r="E286" i="9"/>
  <c r="B286" i="9"/>
  <c r="H285" i="9"/>
  <c r="G285" i="9"/>
  <c r="F285" i="9"/>
  <c r="E285" i="9"/>
  <c r="B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0" i="9" l="1"/>
  <c r="G313" i="9"/>
  <c r="E313" i="9" s="1"/>
  <c r="B313" i="9" s="1"/>
  <c r="I34" i="3"/>
  <c r="C1517" i="1"/>
  <c r="G312" i="9"/>
  <c r="E312" i="9" s="1"/>
  <c r="F141" i="6"/>
  <c r="H28" i="3"/>
  <c r="C1435" i="1"/>
  <c r="G317" i="9"/>
  <c r="E317"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B312" i="9"/>
  <c r="E311"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<sst xmlns="http://schemas.openxmlformats.org/spreadsheetml/2006/main" count="4369" uniqueCount="3422">
  <si>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</si>
  <si>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</si>
  <si>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</si>
  <si>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</si>
  <si>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</si>
  <si>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</si>
  <si>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</si>
  <si>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</si>
  <si>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</si>
  <si>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</si>
  <si>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</si>
  <si>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</si>
  <si>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</si>
  <si>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</si>
  <si>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</si>
  <si>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</si>
  <si>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</si>
  <si>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</si>
  <si>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</si>
  <si>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</si>
  <si>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</si>
  <si>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</si>
  <si>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</si>
  <si>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</si>
  <si>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</si>
  <si>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</si>
  <si>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</si>
  <si>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</si>
  <si>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</si>
  <si>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</si>
  <si>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</si>
  <si>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KULTURU GRADA KRKA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</si>
  <si>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</si>
  <si>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</si>
  <si>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</si>
  <si>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</si>
  <si>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</si>
  <si>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</si>
  <si>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</si>
  <si>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</si>
  <si>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</si>
  <si>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</si>
  <si>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</si>
  <si>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</si>
  <si>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</si>
  <si>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</si>
  <si>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</si>
  <si>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</si>
  <si>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</si>
  <si>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30808 - CENTAR ZA KULTURU GRADA KRKA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</si>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</sst>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219410.25</v>
      </c>
      <c r="D2" s="6">
        <f>'PR-RAS'!E6</f>
        <v>272441.20999999996</v>
      </c>
      <c r="E2" s="6">
        <v>0</v>
      </c>
      <c r="F2" s="6">
        <v>0</v>
      </c>
      <c r="G2" s="7">
        <f t="shared" ref="G2:G264" si="0">(B2/1000)*(C2*1+D2*2)</f>
        <v>764.29266999999993</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15754.6</v>
      </c>
      <c r="D46" s="1">
        <f>'PR-RAS'!E50</f>
        <v>21092.19</v>
      </c>
      <c r="E46" s="1">
        <v>0</v>
      </c>
      <c r="F46" s="1">
        <v>0</v>
      </c>
      <c r="G46" s="2">
        <f t="shared" si="0"/>
        <v>2607.2540999999997</v>
      </c>
      <c r="H46" s="2">
        <f t="shared" si="1"/>
        <v>0.58999999999832653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15754.6</v>
      </c>
      <c r="D64" s="1">
        <f>'PR-RAS'!E68</f>
        <v>21092.19</v>
      </c>
      <c r="E64" s="1">
        <v>0</v>
      </c>
      <c r="F64" s="1">
        <v>0</v>
      </c>
      <c r="G64" s="2">
        <f t="shared" si="0"/>
        <v>3650.1557399999997</v>
      </c>
      <c r="H64" s="2">
        <f t="shared" si="1"/>
        <v>0.58999999999832653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15754.6</v>
      </c>
      <c r="D65" s="1">
        <f>'PR-RAS'!E69</f>
        <v>21092.19</v>
      </c>
      <c r="E65" s="1">
        <v>0</v>
      </c>
      <c r="F65" s="1">
        <v>0</v>
      </c>
      <c r="G65" s="2">
        <f t="shared" si="0"/>
        <v>3708.0947199999996</v>
      </c>
      <c r="H65" s="2">
        <f t="shared" si="1"/>
        <v>0.58999999999832653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v>
      </c>
      <c r="E78" s="1">
        <v>0</v>
      </c>
      <c r="F78" s="1">
        <v>0</v>
      </c>
      <c r="G78" s="2">
        <f t="shared" si="0"/>
        <v>3.0799999999999998E-3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v>
      </c>
      <c r="E79" s="1">
        <v>0</v>
      </c>
      <c r="F79" s="1">
        <v>0</v>
      </c>
      <c r="G79" s="2">
        <f t="shared" si="0"/>
        <v>3.1199999999999999E-3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v>
      </c>
      <c r="E81" s="1">
        <v>0</v>
      </c>
      <c r="F81" s="1">
        <v>0</v>
      </c>
      <c r="G81" s="2">
        <f t="shared" si="0"/>
        <v>3.2000000000000002E-3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21240.959999999999</v>
      </c>
      <c r="D102" s="1">
        <f>'PR-RAS'!E106</f>
        <v>19569.5</v>
      </c>
      <c r="E102" s="1">
        <v>0</v>
      </c>
      <c r="F102" s="1">
        <v>0</v>
      </c>
      <c r="G102" s="2">
        <f t="shared" si="0"/>
        <v>6098.3759600000003</v>
      </c>
      <c r="H102" s="2">
        <f t="shared" si="1"/>
        <v>0.54000000000087311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21240.959999999999</v>
      </c>
      <c r="D108" s="1">
        <f>'PR-RAS'!E112</f>
        <v>19569.5</v>
      </c>
      <c r="E108" s="1">
        <v>0</v>
      </c>
      <c r="F108" s="1">
        <v>0</v>
      </c>
      <c r="G108" s="2">
        <f t="shared" si="0"/>
        <v>6460.6557199999997</v>
      </c>
      <c r="H108" s="2">
        <f t="shared" si="1"/>
        <v>0.54000000000087311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21240.959999999999</v>
      </c>
      <c r="D113" s="1">
        <f>'PR-RAS'!E117</f>
        <v>19569.5</v>
      </c>
      <c r="E113" s="1">
        <v>0</v>
      </c>
      <c r="F113" s="1">
        <v>0</v>
      </c>
      <c r="G113" s="2">
        <f t="shared" si="0"/>
        <v>6762.5555199999999</v>
      </c>
      <c r="H113" s="2">
        <f t="shared" si="1"/>
        <v>0.54000000000087311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17841.93</v>
      </c>
      <c r="D120" s="1">
        <f>'PR-RAS'!E124</f>
        <v>26850</v>
      </c>
      <c r="E120" s="1">
        <v>0</v>
      </c>
      <c r="F120" s="1">
        <v>0</v>
      </c>
      <c r="G120" s="2">
        <f t="shared" si="0"/>
        <v>8513.489669999999</v>
      </c>
      <c r="H120" s="2">
        <f t="shared" si="1"/>
        <v>6.9999999999708962E-2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20</v>
      </c>
      <c r="E121" s="1">
        <v>0</v>
      </c>
      <c r="F121" s="1">
        <v>0</v>
      </c>
      <c r="G121" s="2">
        <f t="shared" si="0"/>
        <v>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20</v>
      </c>
      <c r="E122" s="1">
        <v>0</v>
      </c>
      <c r="F122" s="1">
        <v>0</v>
      </c>
      <c r="G122" s="2">
        <f t="shared" si="0"/>
        <v>4.84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17841.93</v>
      </c>
      <c r="D124" s="1">
        <f>'PR-RAS'!E128</f>
        <v>26830</v>
      </c>
      <c r="E124" s="1">
        <v>0</v>
      </c>
      <c r="F124" s="1">
        <v>0</v>
      </c>
      <c r="G124" s="2">
        <f t="shared" si="0"/>
        <v>8794.7373899999984</v>
      </c>
      <c r="H124" s="2">
        <f t="shared" si="1"/>
        <v>6.9999999999708962E-2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17841.93</v>
      </c>
      <c r="D125" s="1">
        <f>'PR-RAS'!E129</f>
        <v>26830</v>
      </c>
      <c r="E125" s="1">
        <v>0</v>
      </c>
      <c r="F125" s="1">
        <v>0</v>
      </c>
      <c r="G125" s="2">
        <f t="shared" si="0"/>
        <v>8866.2393199999988</v>
      </c>
      <c r="H125" s="2">
        <f t="shared" si="1"/>
        <v>6.9999999999708962E-2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164572.72</v>
      </c>
      <c r="D129" s="1">
        <f>'PR-RAS'!E133</f>
        <v>204929.52</v>
      </c>
      <c r="E129" s="1">
        <v>0</v>
      </c>
      <c r="F129" s="1">
        <v>0</v>
      </c>
      <c r="G129" s="2">
        <f t="shared" si="0"/>
        <v>73527.265280000007</v>
      </c>
      <c r="H129" s="2">
        <f t="shared" si="1"/>
        <v>0.76000000000931323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164572.72</v>
      </c>
      <c r="D130" s="1">
        <f>'PR-RAS'!E134</f>
        <v>204929.52</v>
      </c>
      <c r="E130" s="1">
        <v>0</v>
      </c>
      <c r="F130" s="1">
        <v>0</v>
      </c>
      <c r="G130" s="2">
        <f t="shared" si="0"/>
        <v>74101.697039999999</v>
      </c>
      <c r="H130" s="2">
        <f t="shared" si="1"/>
        <v>0.76000000000931323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164572.72</v>
      </c>
      <c r="D131" s="1">
        <f>'PR-RAS'!E135</f>
        <v>204929.52</v>
      </c>
      <c r="E131" s="1">
        <v>0</v>
      </c>
      <c r="F131" s="1">
        <v>0</v>
      </c>
      <c r="G131" s="2">
        <f t="shared" si="0"/>
        <v>74676.128800000006</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216693.01000000004</v>
      </c>
      <c r="D147" s="1">
        <f>'PR-RAS'!E151</f>
        <v>275313.75</v>
      </c>
      <c r="E147" s="1">
        <v>0</v>
      </c>
      <c r="F147" s="1">
        <v>0</v>
      </c>
      <c r="G147" s="2">
        <f t="shared" si="0"/>
        <v>112028.79445999999</v>
      </c>
      <c r="H147" s="2">
        <f t="shared" si="1"/>
        <v>0.26000000003841706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85374.52</v>
      </c>
      <c r="D148" s="1">
        <f>'PR-RAS'!E152</f>
        <v>98553.010000000009</v>
      </c>
      <c r="E148" s="1">
        <v>0</v>
      </c>
      <c r="F148" s="1">
        <v>0</v>
      </c>
      <c r="G148" s="2">
        <f t="shared" si="0"/>
        <v>41524.639380000001</v>
      </c>
      <c r="H148" s="2">
        <f t="shared" si="1"/>
        <v>0.49000000000523869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71368.91</v>
      </c>
      <c r="D149" s="1">
        <f>'PR-RAS'!E153</f>
        <v>79355.38</v>
      </c>
      <c r="E149" s="1">
        <v>0</v>
      </c>
      <c r="F149" s="1">
        <v>0</v>
      </c>
      <c r="G149" s="2">
        <f t="shared" si="0"/>
        <v>34051.791160000001</v>
      </c>
      <c r="H149" s="2">
        <f t="shared" si="1"/>
        <v>0.47000000000116415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71368.91</v>
      </c>
      <c r="D150" s="1">
        <f>'PR-RAS'!E154</f>
        <v>79355.38</v>
      </c>
      <c r="E150" s="1">
        <v>0</v>
      </c>
      <c r="F150" s="1">
        <v>0</v>
      </c>
      <c r="G150" s="2">
        <f t="shared" si="0"/>
        <v>34281.87083</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2229.7399999999998</v>
      </c>
      <c r="D154" s="1">
        <f>'PR-RAS'!E158</f>
        <v>6103.99</v>
      </c>
      <c r="E154" s="1">
        <v>0</v>
      </c>
      <c r="F154" s="1">
        <v>0</v>
      </c>
      <c r="G154" s="2">
        <f t="shared" si="0"/>
        <v>2208.9711600000001</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11775.87</v>
      </c>
      <c r="D155" s="1">
        <f>'PR-RAS'!E159</f>
        <v>13093.64</v>
      </c>
      <c r="E155" s="1">
        <v>0</v>
      </c>
      <c r="F155" s="1">
        <v>0</v>
      </c>
      <c r="G155" s="2">
        <f t="shared" si="0"/>
        <v>5846.3251</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11775.87</v>
      </c>
      <c r="D157" s="1">
        <f>'PR-RAS'!E161</f>
        <v>13093.64</v>
      </c>
      <c r="E157" s="1">
        <v>0</v>
      </c>
      <c r="F157" s="1">
        <v>0</v>
      </c>
      <c r="G157" s="2">
        <f t="shared" si="0"/>
        <v>5922.2514000000001</v>
      </c>
      <c r="H157" s="2">
        <f t="shared" si="1"/>
        <v>0.48999999999978172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130402.70000000001</v>
      </c>
      <c r="D159" s="1">
        <f>'PR-RAS'!E163</f>
        <v>175709.28999999998</v>
      </c>
      <c r="E159" s="1">
        <v>0</v>
      </c>
      <c r="F159" s="1">
        <v>0</v>
      </c>
      <c r="G159" s="2">
        <f t="shared" si="0"/>
        <v>76127.762239999996</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4776.74</v>
      </c>
      <c r="D160" s="1">
        <f>'PR-RAS'!E164</f>
        <v>4684.16</v>
      </c>
      <c r="E160" s="1">
        <v>0</v>
      </c>
      <c r="F160" s="1">
        <v>0</v>
      </c>
      <c r="G160" s="2">
        <f t="shared" si="0"/>
        <v>2249.0645399999999</v>
      </c>
      <c r="H160" s="2">
        <f t="shared" si="1"/>
        <v>0.42000000000007276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4776.74</v>
      </c>
      <c r="D161" s="1">
        <f>'PR-RAS'!E165</f>
        <v>4684.16</v>
      </c>
      <c r="E161" s="1">
        <v>0</v>
      </c>
      <c r="F161" s="1">
        <v>0</v>
      </c>
      <c r="G161" s="2">
        <f t="shared" si="0"/>
        <v>2263.2096000000001</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3622.11</v>
      </c>
      <c r="D165" s="1">
        <f>'PR-RAS'!E169</f>
        <v>3750.8</v>
      </c>
      <c r="E165" s="1">
        <v>0</v>
      </c>
      <c r="F165" s="1">
        <v>0</v>
      </c>
      <c r="G165" s="2">
        <f t="shared" si="0"/>
        <v>1824.2884400000003</v>
      </c>
      <c r="H165" s="2">
        <f t="shared" si="1"/>
        <v>0.30999999999994543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3225.16</v>
      </c>
      <c r="D166" s="1">
        <f>'PR-RAS'!E170</f>
        <v>3750.8</v>
      </c>
      <c r="E166" s="1">
        <v>0</v>
      </c>
      <c r="F166" s="1">
        <v>0</v>
      </c>
      <c r="G166" s="2">
        <f t="shared" si="0"/>
        <v>1769.9154000000001</v>
      </c>
      <c r="H166" s="2">
        <f t="shared" si="1"/>
        <v>0.35999999999967258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383.67</v>
      </c>
      <c r="D168" s="1">
        <f>'PR-RAS'!E172</f>
        <v>0</v>
      </c>
      <c r="E168" s="1">
        <v>0</v>
      </c>
      <c r="F168" s="1">
        <v>0</v>
      </c>
      <c r="G168" s="2">
        <f t="shared" si="0"/>
        <v>64.072890000000001</v>
      </c>
      <c r="H168" s="2">
        <f t="shared" si="1"/>
        <v>0.32999999999998408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13.28</v>
      </c>
      <c r="D169" s="1">
        <f>'PR-RAS'!E173</f>
        <v>0</v>
      </c>
      <c r="E169" s="1">
        <v>0</v>
      </c>
      <c r="F169" s="1">
        <v>0</v>
      </c>
      <c r="G169" s="2">
        <f t="shared" si="0"/>
        <v>2.2310400000000001</v>
      </c>
      <c r="H169" s="2">
        <f t="shared" si="1"/>
        <v>0.27999999999999936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112127</v>
      </c>
      <c r="D173" s="1">
        <f>'PR-RAS'!E177</f>
        <v>149747.68</v>
      </c>
      <c r="E173" s="1">
        <v>0</v>
      </c>
      <c r="F173" s="1">
        <v>0</v>
      </c>
      <c r="G173" s="2">
        <f t="shared" si="0"/>
        <v>70799.04591999999</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3573.39</v>
      </c>
      <c r="D174" s="1">
        <f>'PR-RAS'!E178</f>
        <v>4864.6400000000003</v>
      </c>
      <c r="E174" s="1">
        <v>0</v>
      </c>
      <c r="F174" s="1">
        <v>0</v>
      </c>
      <c r="G174" s="2">
        <f t="shared" si="0"/>
        <v>2301.3619099999996</v>
      </c>
      <c r="H174" s="2">
        <f t="shared" si="1"/>
        <v>0.74999999999954525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687.7</v>
      </c>
      <c r="D177" s="1">
        <f>'PR-RAS'!E181</f>
        <v>774.55</v>
      </c>
      <c r="E177" s="1">
        <v>0</v>
      </c>
      <c r="F177" s="1">
        <v>0</v>
      </c>
      <c r="G177" s="2">
        <f t="shared" si="0"/>
        <v>393.67680000000001</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12646.88</v>
      </c>
      <c r="D178" s="1">
        <f>'PR-RAS'!E182</f>
        <v>14291.72</v>
      </c>
      <c r="E178" s="1">
        <v>0</v>
      </c>
      <c r="F178" s="1">
        <v>0</v>
      </c>
      <c r="G178" s="2">
        <f t="shared" si="0"/>
        <v>7297.7666399999998</v>
      </c>
      <c r="H178" s="2">
        <f t="shared" si="1"/>
        <v>0.40000000000145519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42345.13</v>
      </c>
      <c r="D180" s="1">
        <f>'PR-RAS'!E184</f>
        <v>63654.98</v>
      </c>
      <c r="E180" s="1">
        <v>0</v>
      </c>
      <c r="F180" s="1">
        <v>0</v>
      </c>
      <c r="G180" s="2">
        <f t="shared" si="0"/>
        <v>30368.261109999999</v>
      </c>
      <c r="H180" s="2">
        <f t="shared" si="1"/>
        <v>0.14999999999417923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119.29</v>
      </c>
      <c r="D181" s="1">
        <f>'PR-RAS'!E185</f>
        <v>244.6</v>
      </c>
      <c r="E181" s="1">
        <v>0</v>
      </c>
      <c r="F181" s="1">
        <v>0</v>
      </c>
      <c r="G181" s="2">
        <f t="shared" si="0"/>
        <v>109.5282</v>
      </c>
      <c r="H181" s="2">
        <f t="shared" si="1"/>
        <v>0.69000000000001194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52754.61</v>
      </c>
      <c r="D182" s="1">
        <f>'PR-RAS'!E186</f>
        <v>65917.19</v>
      </c>
      <c r="E182" s="1">
        <v>0</v>
      </c>
      <c r="F182" s="1">
        <v>0</v>
      </c>
      <c r="G182" s="2">
        <f t="shared" si="0"/>
        <v>33410.607189999995</v>
      </c>
      <c r="H182" s="2">
        <f t="shared" si="1"/>
        <v>0.58000000000174623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1495.27</v>
      </c>
      <c r="D183" s="1">
        <f>'PR-RAS'!E187</f>
        <v>3373.08</v>
      </c>
      <c r="E183" s="1">
        <v>0</v>
      </c>
      <c r="F183" s="1">
        <v>0</v>
      </c>
      <c r="G183" s="2">
        <f t="shared" si="0"/>
        <v>1499.9402600000001</v>
      </c>
      <c r="H183" s="2">
        <f t="shared" si="1"/>
        <v>0.34999999999990905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8381.58</v>
      </c>
      <c r="D184" s="1">
        <f>'PR-RAS'!E188</f>
        <v>14153.570000000002</v>
      </c>
      <c r="E184" s="1">
        <v>0</v>
      </c>
      <c r="F184" s="1">
        <v>0</v>
      </c>
      <c r="G184" s="2">
        <f t="shared" si="0"/>
        <v>6714.0357599999998</v>
      </c>
      <c r="H184" s="2">
        <f t="shared" si="1"/>
        <v>0.84999999999854481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1630.86</v>
      </c>
      <c r="D186" s="1">
        <f>'PR-RAS'!E190</f>
        <v>2605.94</v>
      </c>
      <c r="E186" s="1">
        <v>0</v>
      </c>
      <c r="F186" s="1">
        <v>0</v>
      </c>
      <c r="G186" s="2">
        <f t="shared" si="0"/>
        <v>1265.9069</v>
      </c>
      <c r="H186" s="2">
        <f t="shared" si="1"/>
        <v>0.20000000000004547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4781.92</v>
      </c>
      <c r="D187" s="1">
        <f>'PR-RAS'!E191</f>
        <v>9307.42</v>
      </c>
      <c r="E187" s="1">
        <v>0</v>
      </c>
      <c r="F187" s="1">
        <v>0</v>
      </c>
      <c r="G187" s="2">
        <f t="shared" si="0"/>
        <v>4351.7973600000005</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48.31</v>
      </c>
      <c r="D189" s="1">
        <f>'PR-RAS'!E193</f>
        <v>215.94</v>
      </c>
      <c r="E189" s="1">
        <v>0</v>
      </c>
      <c r="F189" s="1">
        <v>0</v>
      </c>
      <c r="G189" s="2">
        <f t="shared" si="0"/>
        <v>90.275720000000007</v>
      </c>
      <c r="H189" s="2">
        <f t="shared" si="1"/>
        <v>0.37000000000000455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1920.49</v>
      </c>
      <c r="D191" s="1">
        <f>'PR-RAS'!E195</f>
        <v>2024.27</v>
      </c>
      <c r="E191" s="1">
        <v>0</v>
      </c>
      <c r="F191" s="1">
        <v>0</v>
      </c>
      <c r="G191" s="2">
        <f t="shared" si="0"/>
        <v>1134.1157000000001</v>
      </c>
      <c r="H191" s="2">
        <f t="shared" si="1"/>
        <v>0.75999999999999091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915.79</v>
      </c>
      <c r="D192" s="1">
        <f>'PR-RAS'!E196</f>
        <v>1051.45</v>
      </c>
      <c r="E192" s="1">
        <v>0</v>
      </c>
      <c r="F192" s="1">
        <v>0</v>
      </c>
      <c r="G192" s="2">
        <f t="shared" si="0"/>
        <v>576.56979000000001</v>
      </c>
      <c r="H192" s="2">
        <f t="shared" si="1"/>
        <v>0.66000000000008185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915.79</v>
      </c>
      <c r="D206" s="1">
        <f>'PR-RAS'!E210</f>
        <v>1051.45</v>
      </c>
      <c r="E206" s="1">
        <v>0</v>
      </c>
      <c r="F206" s="1">
        <v>0</v>
      </c>
      <c r="G206" s="2">
        <f t="shared" si="0"/>
        <v>618.83145000000002</v>
      </c>
      <c r="H206" s="2">
        <f t="shared" si="1"/>
        <v>0.66000000000008185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915.79</v>
      </c>
      <c r="D207" s="1">
        <f>'PR-RAS'!E211</f>
        <v>1051.45</v>
      </c>
      <c r="E207" s="1">
        <v>0</v>
      </c>
      <c r="F207" s="1">
        <v>0</v>
      </c>
      <c r="G207" s="2">
        <f t="shared" si="0"/>
        <v>621.85014000000001</v>
      </c>
      <c r="H207" s="2">
        <f t="shared" si="1"/>
        <v>0.66000000000008185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216693.01000000004</v>
      </c>
      <c r="D285" s="1">
        <f>'PR-RAS'!E289</f>
        <v>275313.75</v>
      </c>
      <c r="E285" s="1">
        <v>0</v>
      </c>
      <c r="F285" s="1">
        <v>0</v>
      </c>
      <c r="G285" s="2">
        <f t="shared" si="8"/>
        <v>217919.02483999997</v>
      </c>
      <c r="H285" s="2">
        <f t="shared" si="9"/>
        <v>0.26000000003841706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2717.2399999999616</v>
      </c>
      <c r="D286" s="1">
        <f>'PR-RAS'!E290</f>
        <v>0</v>
      </c>
      <c r="E286" s="1">
        <v>0</v>
      </c>
      <c r="F286" s="1">
        <v>0</v>
      </c>
      <c r="G286" s="2">
        <f t="shared" si="8"/>
        <v>774.413399999989</v>
      </c>
      <c r="H286" s="2">
        <f t="shared" si="9"/>
        <v>0.23999999996158294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2872.5400000000373</v>
      </c>
      <c r="E287" s="1">
        <v>0</v>
      </c>
      <c r="F287" s="1">
        <v>0</v>
      </c>
      <c r="G287" s="2">
        <f t="shared" si="8"/>
        <v>1643.0928800000211</v>
      </c>
      <c r="H287" s="2">
        <f t="shared" si="9"/>
        <v>0.4599999999627471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4265.46</v>
      </c>
      <c r="D288" s="1">
        <f>'PR-RAS'!E292</f>
        <v>6982.7</v>
      </c>
      <c r="E288" s="1">
        <v>0</v>
      </c>
      <c r="F288" s="1">
        <v>0</v>
      </c>
      <c r="G288" s="2">
        <f t="shared" si="8"/>
        <v>5232.2568199999996</v>
      </c>
      <c r="H288" s="2">
        <f t="shared" si="9"/>
        <v>0.76000000000021828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219410.25</v>
      </c>
      <c r="D407" s="1">
        <f>'PR-RAS'!E412</f>
        <v>272441.20999999996</v>
      </c>
      <c r="E407" s="1">
        <v>0</v>
      </c>
      <c r="F407" s="1">
        <v>0</v>
      </c>
      <c r="G407" s="2">
        <f t="shared" si="8"/>
        <v>310302.82402</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216693.01000000004</v>
      </c>
      <c r="D408" s="1">
        <f>'PR-RAS'!E413</f>
        <v>275313.75</v>
      </c>
      <c r="E408" s="1">
        <v>0</v>
      </c>
      <c r="F408" s="1">
        <v>0</v>
      </c>
      <c r="G408" s="2">
        <f t="shared" si="8"/>
        <v>312299.44756999996</v>
      </c>
      <c r="H408" s="2">
        <f t="shared" si="9"/>
        <v>0.26000000003841706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2717.2399999999616</v>
      </c>
      <c r="D409" s="1">
        <f>'PR-RAS'!E414</f>
        <v>0</v>
      </c>
      <c r="E409" s="1">
        <v>0</v>
      </c>
      <c r="F409" s="1">
        <v>0</v>
      </c>
      <c r="G409" s="2">
        <f t="shared" si="8"/>
        <v>1108.6339199999843</v>
      </c>
      <c r="H409" s="2">
        <f t="shared" si="9"/>
        <v>0.23999999996158294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2872.5400000000373</v>
      </c>
      <c r="E410" s="1">
        <v>0</v>
      </c>
      <c r="F410" s="1">
        <v>0</v>
      </c>
      <c r="G410" s="2">
        <f t="shared" si="8"/>
        <v>2349.7377200000305</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4265.46</v>
      </c>
      <c r="D411" s="1">
        <f>'PR-RAS'!E416</f>
        <v>6982.7</v>
      </c>
      <c r="E411" s="1">
        <v>0</v>
      </c>
      <c r="F411" s="1">
        <v>0</v>
      </c>
      <c r="G411" s="2">
        <f t="shared" si="8"/>
        <v>7474.6525999999994</v>
      </c>
      <c r="H411" s="2">
        <f t="shared" si="9"/>
        <v>0.76000000000021828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219410.25</v>
      </c>
      <c r="D633" s="1">
        <f>'PR-RAS'!E639</f>
        <v>272441.20999999996</v>
      </c>
      <c r="E633" s="1">
        <v>0</v>
      </c>
      <c r="F633" s="1">
        <v>0</v>
      </c>
      <c r="G633" s="2">
        <f t="shared" si="10"/>
        <v>483032.96743999998</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216693.01000000004</v>
      </c>
      <c r="D634" s="1">
        <f>'PR-RAS'!E640</f>
        <v>275313.75</v>
      </c>
      <c r="E634" s="1">
        <v>0</v>
      </c>
      <c r="F634" s="1">
        <v>0</v>
      </c>
      <c r="G634" s="2">
        <f t="shared" si="10"/>
        <v>485713.88283000002</v>
      </c>
      <c r="H634" s="2">
        <f t="shared" si="11"/>
        <v>0.26000000003841706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2717.2399999999616</v>
      </c>
      <c r="D635" s="1">
        <f>'PR-RAS'!E641</f>
        <v>0</v>
      </c>
      <c r="E635" s="1">
        <v>0</v>
      </c>
      <c r="F635" s="1">
        <v>0</v>
      </c>
      <c r="G635" s="2">
        <f t="shared" si="10"/>
        <v>1722.7301599999757</v>
      </c>
      <c r="H635" s="2">
        <f t="shared" si="11"/>
        <v>0.23999999996158294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2872.5400000000373</v>
      </c>
      <c r="E636" s="1">
        <v>0</v>
      </c>
      <c r="F636" s="1">
        <v>0</v>
      </c>
      <c r="G636" s="2">
        <f t="shared" si="10"/>
        <v>3648.1258000000475</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4265.46</v>
      </c>
      <c r="D637" s="1">
        <f>'PR-RAS'!E643</f>
        <v>6982.7</v>
      </c>
      <c r="E637" s="1">
        <v>0</v>
      </c>
      <c r="F637" s="1">
        <v>0</v>
      </c>
      <c r="G637" s="2">
        <f t="shared" si="10"/>
        <v>11594.82696</v>
      </c>
      <c r="H637" s="2">
        <f t="shared" si="11"/>
        <v>0.76000000000021828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6982.6999999999616</v>
      </c>
      <c r="D639" s="1">
        <f>'PR-RAS'!E645</f>
        <v>4110.1599999999626</v>
      </c>
      <c r="E639" s="1">
        <v>0</v>
      </c>
      <c r="F639" s="1">
        <v>0</v>
      </c>
      <c r="G639" s="2">
        <f t="shared" si="10"/>
        <v>9699.5267599999279</v>
      </c>
      <c r="H639" s="2">
        <f t="shared" si="11"/>
        <v>0.46000000000094587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11098.84</v>
      </c>
      <c r="D642" s="1">
        <f>'PR-RAS'!E649</f>
        <v>14422.8</v>
      </c>
      <c r="E642" s="1">
        <v>0</v>
      </c>
      <c r="F642" s="1">
        <v>0</v>
      </c>
      <c r="G642" s="2">
        <f t="shared" si="10"/>
        <v>25604.386040000001</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252440.39</v>
      </c>
      <c r="D643" s="1">
        <f>'PR-RAS'!E650</f>
        <v>303221</v>
      </c>
      <c r="E643" s="1">
        <v>0</v>
      </c>
      <c r="F643" s="1">
        <v>0</v>
      </c>
      <c r="G643" s="2">
        <f t="shared" si="10"/>
        <v>551402.49438000005</v>
      </c>
      <c r="H643" s="2">
        <f t="shared" si="11"/>
        <v>0.39000000001396984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249116.43</v>
      </c>
      <c r="D644" s="1">
        <f>'PR-RAS'!E651</f>
        <v>305038.26</v>
      </c>
      <c r="E644" s="1">
        <v>0</v>
      </c>
      <c r="F644" s="1">
        <v>0</v>
      </c>
      <c r="G644" s="2">
        <f t="shared" si="10"/>
        <v>552461.06684999994</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14422.800000000047</v>
      </c>
      <c r="D645" s="1">
        <f>'PR-RAS'!E652</f>
        <v>12605.539999999979</v>
      </c>
      <c r="E645" s="1">
        <v>0</v>
      </c>
      <c r="F645" s="1">
        <v>0</v>
      </c>
      <c r="G645" s="2">
        <f t="shared" si="10"/>
        <v>25524.218720000004</v>
      </c>
      <c r="H645" s="2">
        <f t="shared" si="11"/>
        <v>0.65999999997438863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13100.14</v>
      </c>
      <c r="D668" s="1">
        <f>'PR-RAS'!E675</f>
        <v>16192.19</v>
      </c>
      <c r="E668" s="1">
        <v>0</v>
      </c>
      <c r="F668" s="1">
        <v>0</v>
      </c>
      <c r="G668" s="2">
        <f t="shared" si="10"/>
        <v>30338.174840000003</v>
      </c>
      <c r="H668" s="2">
        <f t="shared" si="11"/>
        <v>0.32999999999992724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2654.46</v>
      </c>
      <c r="D669" s="1">
        <f>'PR-RAS'!E676</f>
        <v>4900</v>
      </c>
      <c r="E669" s="1">
        <v>0</v>
      </c>
      <c r="F669" s="1">
        <v>0</v>
      </c>
      <c r="G669" s="2">
        <f t="shared" si="10"/>
        <v>8319.5792799999999</v>
      </c>
      <c r="H669" s="2">
        <f t="shared" si="11"/>
        <v>0.46000000000003638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21240.959999999999</v>
      </c>
      <c r="D703" s="1">
        <f>'PR-RAS'!E710</f>
        <v>19569.5</v>
      </c>
      <c r="E703" s="1">
        <v>0</v>
      </c>
      <c r="F703" s="1">
        <v>0</v>
      </c>
      <c r="G703" s="2">
        <f t="shared" si="10"/>
        <v>42386.731919999998</v>
      </c>
      <c r="H703" s="2">
        <f t="shared" si="11"/>
        <v>0.54000000000087311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28712.57</v>
      </c>
      <c r="D714" s="1">
        <f>'PR-RAS'!E721</f>
        <v>29172.65</v>
      </c>
      <c r="E714" s="1">
        <v>0</v>
      </c>
      <c r="F714" s="1">
        <v>0</v>
      </c>
      <c r="G714" s="2">
        <f t="shared" si="10"/>
        <v>62072.261309999994</v>
      </c>
      <c r="H714" s="2">
        <f t="shared" si="11"/>
        <v>0.77999999999883585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10080.879999999999</v>
      </c>
      <c r="D716" s="1">
        <f>'PR-RAS'!E723</f>
        <v>14556.21</v>
      </c>
      <c r="E716" s="1">
        <v>0</v>
      </c>
      <c r="F716" s="1">
        <v>0</v>
      </c>
      <c r="G716" s="2">
        <f t="shared" si="10"/>
        <v>28023.209499999997</v>
      </c>
      <c r="H716" s="2">
        <f t="shared" si="11"/>
        <v>0.32999999999992724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65129.489999999983</v>
      </c>
      <c r="D984" s="6">
        <f>BILANCA!E6</f>
        <v>51101.339999999989</v>
      </c>
      <c r="E984" s="6">
        <v>0</v>
      </c>
      <c r="F984" s="6">
        <v>0</v>
      </c>
      <c r="G984" s="7">
        <f t="shared" ref="G984:G1241" si="22">B984/1000*C984+B984/500*D984</f>
        <v>167.33216999999996</v>
      </c>
      <c r="H984" s="7">
        <f t="shared" si="19"/>
        <v>0.8299999999726424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50706.689999999981</v>
      </c>
      <c r="D985" s="1">
        <f>BILANCA!E7</f>
        <v>38495.799999999988</v>
      </c>
      <c r="E985" s="1">
        <v>0</v>
      </c>
      <c r="F985" s="1">
        <v>0</v>
      </c>
      <c r="G985" s="2">
        <f t="shared" si="22"/>
        <v>255.39657999999991</v>
      </c>
      <c r="H985" s="2">
        <f t="shared" si="19"/>
        <v>0.5100000000311411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3709.3100000000004</v>
      </c>
      <c r="D986" s="1">
        <f>BILANCA!E8</f>
        <v>2817.59</v>
      </c>
      <c r="E986" s="1">
        <v>0</v>
      </c>
      <c r="F986" s="1">
        <v>0</v>
      </c>
      <c r="G986" s="2">
        <f t="shared" si="22"/>
        <v>28.033470000000001</v>
      </c>
      <c r="H986" s="2">
        <f t="shared" si="19"/>
        <v>0.72000000000025466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8916.85</v>
      </c>
      <c r="D988" s="1">
        <f>BILANCA!E10</f>
        <v>8916.85</v>
      </c>
      <c r="E988" s="1">
        <v>0</v>
      </c>
      <c r="F988" s="1">
        <v>0</v>
      </c>
      <c r="G988" s="2">
        <f t="shared" si="22"/>
        <v>133.75275000000002</v>
      </c>
      <c r="H988" s="2">
        <f t="shared" si="19"/>
        <v>0.2999999999992724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5207.54</v>
      </c>
      <c r="D989" s="1">
        <f>BILANCA!E11</f>
        <v>6099.26</v>
      </c>
      <c r="E989" s="1">
        <v>0</v>
      </c>
      <c r="F989" s="1">
        <v>0</v>
      </c>
      <c r="G989" s="2">
        <f t="shared" si="22"/>
        <v>104.43635999999999</v>
      </c>
      <c r="H989" s="2">
        <f t="shared" si="19"/>
        <v>0.72000000000025466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46997.379999999983</v>
      </c>
      <c r="D990" s="1">
        <f>BILANCA!E12</f>
        <v>35678.209999999985</v>
      </c>
      <c r="E990" s="1">
        <v>0</v>
      </c>
      <c r="F990" s="1">
        <v>0</v>
      </c>
      <c r="G990" s="2">
        <f t="shared" si="22"/>
        <v>828.47659999999973</v>
      </c>
      <c r="H990" s="2">
        <f t="shared" si="19"/>
        <v>0.58999999996740371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32794.499999999985</v>
      </c>
      <c r="D997" s="1">
        <f>BILANCA!E19</f>
        <v>21475.329999999987</v>
      </c>
      <c r="E997" s="1">
        <v>0</v>
      </c>
      <c r="F997" s="1">
        <v>0</v>
      </c>
      <c r="G997" s="2">
        <f t="shared" si="22"/>
        <v>1060.4322399999996</v>
      </c>
      <c r="H997" s="2">
        <f t="shared" si="19"/>
        <v>0.83000000000174623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57451.35</v>
      </c>
      <c r="D998" s="1">
        <f>BILANCA!E20</f>
        <v>57451.35</v>
      </c>
      <c r="E998" s="1">
        <v>0</v>
      </c>
      <c r="F998" s="1">
        <v>0</v>
      </c>
      <c r="G998" s="2">
        <f t="shared" si="22"/>
        <v>2585.3107499999996</v>
      </c>
      <c r="H998" s="2">
        <f t="shared" si="19"/>
        <v>0.69999999999708962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1319.26</v>
      </c>
      <c r="D1000" s="1">
        <f>BILANCA!E22</f>
        <v>1319.26</v>
      </c>
      <c r="E1000" s="1">
        <v>0</v>
      </c>
      <c r="F1000" s="1">
        <v>0</v>
      </c>
      <c r="G1000" s="2">
        <f t="shared" si="22"/>
        <v>67.282260000000008</v>
      </c>
      <c r="H1000" s="2">
        <f t="shared" si="19"/>
        <v>0.51999999999998181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18567.59</v>
      </c>
      <c r="D1003" s="1">
        <f>BILANCA!E25</f>
        <v>18567.59</v>
      </c>
      <c r="E1003" s="1">
        <v>0</v>
      </c>
      <c r="F1003" s="1">
        <v>0</v>
      </c>
      <c r="G1003" s="2">
        <f t="shared" si="22"/>
        <v>1114.0554000000002</v>
      </c>
      <c r="H1003" s="2">
        <f t="shared" si="19"/>
        <v>0.81999999999970896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47491.29</v>
      </c>
      <c r="D1004" s="1">
        <f>BILANCA!E26</f>
        <v>47491.29</v>
      </c>
      <c r="E1004" s="1">
        <v>0</v>
      </c>
      <c r="F1004" s="1">
        <v>0</v>
      </c>
      <c r="G1004" s="2">
        <f t="shared" si="22"/>
        <v>2991.9512700000005</v>
      </c>
      <c r="H1004" s="2">
        <f t="shared" si="19"/>
        <v>0.58000000000174623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92034.99</v>
      </c>
      <c r="D1006" s="1">
        <f>BILANCA!E28</f>
        <v>103354.16</v>
      </c>
      <c r="E1006" s="1">
        <v>0</v>
      </c>
      <c r="F1006" s="1">
        <v>0</v>
      </c>
      <c r="G1006" s="2">
        <f t="shared" si="22"/>
        <v>6871.0961299999999</v>
      </c>
      <c r="H1006" s="2">
        <f t="shared" si="19"/>
        <v>0.16999999999825377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14202.88</v>
      </c>
      <c r="D1013" s="1">
        <f>BILANCA!E35</f>
        <v>14202.88</v>
      </c>
      <c r="E1013" s="1">
        <v>0</v>
      </c>
      <c r="F1013" s="1">
        <v>0</v>
      </c>
      <c r="G1013" s="2">
        <f t="shared" si="22"/>
        <v>1278.2592</v>
      </c>
      <c r="H1013" s="2">
        <f t="shared" si="19"/>
        <v>0.24000000000160071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14202.88</v>
      </c>
      <c r="D1015" s="1">
        <f>BILANCA!E37</f>
        <v>14202.88</v>
      </c>
      <c r="E1015" s="1">
        <v>0</v>
      </c>
      <c r="F1015" s="1">
        <v>0</v>
      </c>
      <c r="G1015" s="2">
        <f t="shared" si="22"/>
        <v>1363.4764799999998</v>
      </c>
      <c r="H1015" s="2">
        <f t="shared" si="19"/>
        <v>0.24000000000160071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6021.65</v>
      </c>
      <c r="D1032" s="1">
        <f>BILANCA!E54</f>
        <v>6021.65</v>
      </c>
      <c r="E1032" s="1">
        <v>0</v>
      </c>
      <c r="F1032" s="1">
        <v>0</v>
      </c>
      <c r="G1032" s="2">
        <f t="shared" si="22"/>
        <v>885.18254999999999</v>
      </c>
      <c r="H1032" s="2">
        <f t="shared" si="19"/>
        <v>0.7000000000007276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6021.65</v>
      </c>
      <c r="D1033" s="1">
        <f>BILANCA!E55</f>
        <v>6021.65</v>
      </c>
      <c r="E1033" s="1">
        <v>0</v>
      </c>
      <c r="F1033" s="1">
        <v>0</v>
      </c>
      <c r="G1033" s="2">
        <f t="shared" si="22"/>
        <v>903.24749999999995</v>
      </c>
      <c r="H1033" s="2">
        <f t="shared" si="19"/>
        <v>0.7000000000007276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14422.800000000001</v>
      </c>
      <c r="D1046" s="1">
        <f>BILANCA!E68</f>
        <v>12605.54</v>
      </c>
      <c r="E1046" s="1">
        <v>0</v>
      </c>
      <c r="F1046" s="1">
        <v>0</v>
      </c>
      <c r="G1046" s="2">
        <f t="shared" si="22"/>
        <v>2496.93444</v>
      </c>
      <c r="H1046" s="2">
        <f t="shared" si="19"/>
        <v>0.65999999999803549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14422.800000000001</v>
      </c>
      <c r="D1047" s="1">
        <f>BILANCA!E69</f>
        <v>12605.54</v>
      </c>
      <c r="E1047" s="1">
        <v>0</v>
      </c>
      <c r="F1047" s="1">
        <v>0</v>
      </c>
      <c r="G1047" s="2">
        <f t="shared" si="22"/>
        <v>2536.5683200000003</v>
      </c>
      <c r="H1047" s="2">
        <f t="shared" si="19"/>
        <v>0.65999999999803549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11018.94</v>
      </c>
      <c r="D1048" s="1">
        <f>BILANCA!E70</f>
        <v>12590.1</v>
      </c>
      <c r="E1048" s="1">
        <v>0</v>
      </c>
      <c r="F1048" s="1">
        <v>0</v>
      </c>
      <c r="G1048" s="2">
        <f t="shared" si="22"/>
        <v>2352.9441000000002</v>
      </c>
      <c r="H1048" s="2">
        <f t="shared" si="19"/>
        <v>0.15999999999985448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11018.94</v>
      </c>
      <c r="D1050" s="1">
        <f>BILANCA!E72</f>
        <v>12590.1</v>
      </c>
      <c r="E1050" s="1">
        <v>0</v>
      </c>
      <c r="F1050" s="1">
        <v>0</v>
      </c>
      <c r="G1050" s="2">
        <f t="shared" si="22"/>
        <v>2425.34238</v>
      </c>
      <c r="H1050" s="2">
        <f t="shared" si="19"/>
        <v>0.15999999999985448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3000</v>
      </c>
      <c r="D1053" s="1">
        <f>BILANCA!E75</f>
        <v>0</v>
      </c>
      <c r="E1053" s="1">
        <v>0</v>
      </c>
      <c r="F1053" s="1">
        <v>0</v>
      </c>
      <c r="G1053" s="2">
        <f t="shared" si="22"/>
        <v>210.00000000000003</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403.86</v>
      </c>
      <c r="D1054" s="1">
        <f>BILANCA!E76</f>
        <v>15.44</v>
      </c>
      <c r="E1054" s="1">
        <v>0</v>
      </c>
      <c r="F1054" s="1">
        <v>0</v>
      </c>
      <c r="G1054" s="2">
        <f t="shared" si="22"/>
        <v>30.866539999999997</v>
      </c>
      <c r="H1054" s="2">
        <f t="shared" si="19"/>
        <v>0.57999999999998586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65129.49</v>
      </c>
      <c r="D1152" s="1">
        <f>BILANCA!E175</f>
        <v>51101.340000000004</v>
      </c>
      <c r="E1152" s="1">
        <v>0</v>
      </c>
      <c r="F1152" s="1">
        <v>0</v>
      </c>
      <c r="G1152" s="2">
        <f t="shared" si="22"/>
        <v>28279.136730000006</v>
      </c>
      <c r="H1152" s="2">
        <f t="shared" si="23"/>
        <v>0.83000000000174623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7440.0999999999995</v>
      </c>
      <c r="D1153" s="1">
        <f>BILANCA!E176</f>
        <v>8495.3799999999992</v>
      </c>
      <c r="E1153" s="1">
        <v>0</v>
      </c>
      <c r="F1153" s="1">
        <v>0</v>
      </c>
      <c r="G1153" s="2">
        <f t="shared" si="22"/>
        <v>4153.2461999999996</v>
      </c>
      <c r="H1153" s="2">
        <f t="shared" si="23"/>
        <v>0.47999999999865395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7440.0999999999995</v>
      </c>
      <c r="D1154" s="1">
        <f>BILANCA!E177</f>
        <v>8495.3799999999992</v>
      </c>
      <c r="E1154" s="1">
        <v>0</v>
      </c>
      <c r="F1154" s="1">
        <v>0</v>
      </c>
      <c r="G1154" s="2">
        <f t="shared" si="22"/>
        <v>4177.67706</v>
      </c>
      <c r="H1154" s="2">
        <f t="shared" si="23"/>
        <v>0.47999999999865395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6265.44</v>
      </c>
      <c r="D1155" s="1">
        <f>BILANCA!E178</f>
        <v>6834.05</v>
      </c>
      <c r="E1155" s="1">
        <v>0</v>
      </c>
      <c r="F1155" s="1">
        <v>0</v>
      </c>
      <c r="G1155" s="2">
        <f t="shared" si="22"/>
        <v>3428.5688799999998</v>
      </c>
      <c r="H1155" s="2">
        <f t="shared" si="23"/>
        <v>0.48999999999978172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1108.57</v>
      </c>
      <c r="D1156" s="1">
        <f>BILANCA!E179</f>
        <v>1508.1</v>
      </c>
      <c r="E1156" s="1">
        <v>0</v>
      </c>
      <c r="F1156" s="1">
        <v>0</v>
      </c>
      <c r="G1156" s="2">
        <f t="shared" si="22"/>
        <v>713.58520999999996</v>
      </c>
      <c r="H1156" s="2">
        <f t="shared" si="23"/>
        <v>0.52999999999997272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62.53</v>
      </c>
      <c r="D1157" s="1">
        <f>BILANCA!E180</f>
        <v>82.75</v>
      </c>
      <c r="E1157" s="1">
        <v>0</v>
      </c>
      <c r="F1157" s="1">
        <v>0</v>
      </c>
      <c r="G1157" s="2">
        <f t="shared" si="22"/>
        <v>39.677219999999998</v>
      </c>
      <c r="H1157" s="2">
        <f t="shared" si="23"/>
        <v>0.71999999999999886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62.53</v>
      </c>
      <c r="D1160" s="1">
        <f>BILANCA!E183</f>
        <v>82.75</v>
      </c>
      <c r="E1160" s="1">
        <v>0</v>
      </c>
      <c r="F1160" s="1">
        <v>0</v>
      </c>
      <c r="G1160" s="2">
        <f t="shared" si="22"/>
        <v>40.361309999999996</v>
      </c>
      <c r="H1160" s="2">
        <f t="shared" si="23"/>
        <v>0.71999999999999886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3.56</v>
      </c>
      <c r="D1165" s="1">
        <f>BILANCA!E188</f>
        <v>70.48</v>
      </c>
      <c r="E1165" s="1">
        <v>0</v>
      </c>
      <c r="F1165" s="1">
        <v>0</v>
      </c>
      <c r="G1165" s="2">
        <f t="shared" si="22"/>
        <v>26.30264</v>
      </c>
      <c r="H1165" s="2">
        <f t="shared" si="23"/>
        <v>0.92000000000000393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57689.39</v>
      </c>
      <c r="D1214" s="1">
        <f>BILANCA!E237</f>
        <v>42605.960000000006</v>
      </c>
      <c r="E1214" s="1">
        <v>0</v>
      </c>
      <c r="F1214" s="1">
        <v>0</v>
      </c>
      <c r="G1214" s="2">
        <f t="shared" si="22"/>
        <v>33010.202610000008</v>
      </c>
      <c r="H1214" s="2">
        <f t="shared" si="23"/>
        <v>0.42999999999301508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50706.69</v>
      </c>
      <c r="D1215" s="1">
        <f>BILANCA!E238</f>
        <v>38495.800000000003</v>
      </c>
      <c r="E1215" s="1">
        <v>0</v>
      </c>
      <c r="F1215" s="1">
        <v>0</v>
      </c>
      <c r="G1215" s="2">
        <f t="shared" si="22"/>
        <v>29626.003280000004</v>
      </c>
      <c r="H1215" s="2">
        <f t="shared" si="23"/>
        <v>0.50999999999476131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50706.69</v>
      </c>
      <c r="D1216" s="1">
        <f>BILANCA!E239</f>
        <v>38495.800000000003</v>
      </c>
      <c r="E1216" s="1">
        <v>0</v>
      </c>
      <c r="F1216" s="1">
        <v>0</v>
      </c>
      <c r="G1216" s="2">
        <f t="shared" si="22"/>
        <v>29753.701570000005</v>
      </c>
      <c r="H1216" s="2">
        <f t="shared" si="23"/>
        <v>0.50999999999476131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50706.69</v>
      </c>
      <c r="D1217" s="1">
        <f>BILANCA!E240</f>
        <v>38495.800000000003</v>
      </c>
      <c r="E1217" s="1">
        <v>0</v>
      </c>
      <c r="F1217" s="1">
        <v>0</v>
      </c>
      <c r="G1217" s="2">
        <f t="shared" si="22"/>
        <v>29881.399860000005</v>
      </c>
      <c r="H1217" s="2">
        <f t="shared" si="23"/>
        <v>0.50999999999476131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6982.7</v>
      </c>
      <c r="D1222" s="1">
        <f>BILANCA!E245</f>
        <v>4110.16</v>
      </c>
      <c r="E1222" s="1">
        <v>0</v>
      </c>
      <c r="F1222" s="1">
        <v>0</v>
      </c>
      <c r="G1222" s="2">
        <f t="shared" si="22"/>
        <v>3633.52178</v>
      </c>
      <c r="H1222" s="2">
        <f t="shared" si="23"/>
        <v>0.46000000000003638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6982.7</v>
      </c>
      <c r="D1223" s="1">
        <f>BILANCA!E246</f>
        <v>4110.16</v>
      </c>
      <c r="E1223" s="1">
        <v>0</v>
      </c>
      <c r="F1223" s="1">
        <v>0</v>
      </c>
      <c r="G1223" s="2">
        <f t="shared" si="22"/>
        <v>3648.7248</v>
      </c>
      <c r="H1223" s="2">
        <f t="shared" si="23"/>
        <v>0.46000000000003638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6982.7</v>
      </c>
      <c r="D1224" s="1">
        <f>BILANCA!E247</f>
        <v>4110.16</v>
      </c>
      <c r="E1224" s="1">
        <v>0</v>
      </c>
      <c r="F1224" s="1">
        <v>0</v>
      </c>
      <c r="G1224" s="2">
        <f t="shared" si="22"/>
        <v>3663.9278199999999</v>
      </c>
      <c r="H1224" s="2">
        <f t="shared" si="23"/>
        <v>0.46000000000003638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7440.1</v>
      </c>
      <c r="D1264" s="1">
        <f>BILANCA!E288</f>
        <v>8495.3799999999992</v>
      </c>
      <c r="E1264" s="1">
        <v>0</v>
      </c>
      <c r="F1264" s="1">
        <v>0</v>
      </c>
      <c r="G1264" s="2">
        <f t="shared" si="24"/>
        <v>6865.0716599999996</v>
      </c>
      <c r="H1264" s="2">
        <f t="shared" si="23"/>
        <v>0.47999999999956344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216693.01</v>
      </c>
      <c r="D1401" s="1">
        <f>'RAS-funkcijski'!E107</f>
        <v>275313.75</v>
      </c>
      <c r="E1401" s="1">
        <v>0</v>
      </c>
      <c r="F1401" s="1">
        <v>0</v>
      </c>
      <c r="G1401" s="2">
        <f t="shared" si="24"/>
        <v>79034.012530000007</v>
      </c>
      <c r="H1401" s="2">
        <f t="shared" si="27"/>
        <v>0.26000000000931323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216693.01</v>
      </c>
      <c r="D1403" s="1">
        <f>'RAS-funkcijski'!E109</f>
        <v>275313.75</v>
      </c>
      <c r="E1403" s="1">
        <v>0</v>
      </c>
      <c r="F1403" s="1">
        <v>0</v>
      </c>
      <c r="G1403" s="2">
        <f t="shared" si="24"/>
        <v>80568.653549999988</v>
      </c>
      <c r="H1403" s="2">
        <f t="shared" si="27"/>
        <v>0.26000000000931323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216693.01</v>
      </c>
      <c r="D1435" s="13">
        <f>'RAS-funkcijski'!E141</f>
        <v>275313.75</v>
      </c>
      <c r="E1435" s="13">
        <v>0</v>
      </c>
      <c r="F1435" s="13">
        <v>0</v>
      </c>
      <c r="G1435" s="14">
        <f t="shared" si="24"/>
        <v>105122.90987</v>
      </c>
      <c r="H1435" s="14">
        <f t="shared" si="27"/>
        <v>0.26000000000931323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7440.1</v>
      </c>
      <c r="D1480" s="6"/>
      <c r="E1480" s="6">
        <v>0</v>
      </c>
      <c r="F1480" s="6">
        <v>0</v>
      </c>
      <c r="G1480" s="7">
        <f t="shared" ref="G1480:G1580" si="34">B1480/1000*C1480</f>
        <v>7.4401000000000002</v>
      </c>
      <c r="H1480" s="7">
        <f t="shared" ref="H1480:H1580" si="35">ABS(C1480-ROUND(C1480,0))</f>
        <v>0.1000000000003638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260938.78000000003</v>
      </c>
      <c r="D1481" s="1">
        <v>0</v>
      </c>
      <c r="E1481" s="1">
        <v>0</v>
      </c>
      <c r="F1481" s="1">
        <v>0</v>
      </c>
      <c r="G1481" s="2">
        <f t="shared" si="34"/>
        <v>521.87756000000002</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70.48</v>
      </c>
      <c r="D1482" s="1">
        <v>0</v>
      </c>
      <c r="E1482" s="1">
        <v>0</v>
      </c>
      <c r="F1482" s="1">
        <v>0</v>
      </c>
      <c r="G1482" s="2">
        <f t="shared" si="34"/>
        <v>0.21144000000000002</v>
      </c>
      <c r="H1482" s="2">
        <f t="shared" si="35"/>
        <v>0.48000000000000398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260868.30000000002</v>
      </c>
      <c r="D1483" s="1">
        <v>0</v>
      </c>
      <c r="E1483" s="1">
        <v>0</v>
      </c>
      <c r="F1483" s="1">
        <v>0</v>
      </c>
      <c r="G1483" s="2">
        <f t="shared" si="34"/>
        <v>1043.4732000000001</v>
      </c>
      <c r="H1483" s="2">
        <f t="shared" si="35"/>
        <v>0.3000000000174623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93178.99</v>
      </c>
      <c r="D1484" s="1">
        <v>0</v>
      </c>
      <c r="E1484" s="1">
        <v>0</v>
      </c>
      <c r="F1484" s="1">
        <v>0</v>
      </c>
      <c r="G1484" s="2">
        <f t="shared" si="34"/>
        <v>465.89495000000005</v>
      </c>
      <c r="H1484" s="2">
        <f t="shared" si="35"/>
        <v>9.9999999947613105E-3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166708.78</v>
      </c>
      <c r="D1485" s="1">
        <v>0</v>
      </c>
      <c r="E1485" s="1">
        <v>0</v>
      </c>
      <c r="F1485" s="1">
        <v>0</v>
      </c>
      <c r="G1485" s="2">
        <f t="shared" si="34"/>
        <v>1000.2526800000001</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980.53</v>
      </c>
      <c r="D1486" s="1">
        <v>0</v>
      </c>
      <c r="E1486" s="1">
        <v>0</v>
      </c>
      <c r="F1486" s="1">
        <v>0</v>
      </c>
      <c r="G1486" s="2">
        <f t="shared" si="34"/>
        <v>6.8637100000000002</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259883.5</v>
      </c>
      <c r="D1499" s="1">
        <v>0</v>
      </c>
      <c r="E1499" s="1">
        <v>0</v>
      </c>
      <c r="F1499" s="1">
        <v>0</v>
      </c>
      <c r="G1499" s="2">
        <f t="shared" si="34"/>
        <v>5197.67</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3.56</v>
      </c>
      <c r="D1500" s="1">
        <v>0</v>
      </c>
      <c r="E1500" s="1">
        <v>0</v>
      </c>
      <c r="F1500" s="1">
        <v>0</v>
      </c>
      <c r="G1500" s="2">
        <f t="shared" si="34"/>
        <v>7.4760000000000007E-2</v>
      </c>
      <c r="H1500" s="2">
        <f t="shared" si="35"/>
        <v>0.43999999999999995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259879.94</v>
      </c>
      <c r="D1501" s="1">
        <v>0</v>
      </c>
      <c r="E1501" s="1">
        <v>0</v>
      </c>
      <c r="F1501" s="1">
        <v>0</v>
      </c>
      <c r="G1501" s="2">
        <f t="shared" si="34"/>
        <v>5717.3586799999994</v>
      </c>
      <c r="H1501" s="2">
        <f t="shared" si="35"/>
        <v>5.9999999997671694E-2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92610.38</v>
      </c>
      <c r="D1502" s="1">
        <v>0</v>
      </c>
      <c r="E1502" s="1">
        <v>0</v>
      </c>
      <c r="F1502" s="1">
        <v>0</v>
      </c>
      <c r="G1502" s="2">
        <f t="shared" si="34"/>
        <v>2130.03874</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166309.25</v>
      </c>
      <c r="D1503" s="1">
        <v>0</v>
      </c>
      <c r="E1503" s="1">
        <v>0</v>
      </c>
      <c r="F1503" s="1">
        <v>0</v>
      </c>
      <c r="G1503" s="2">
        <f t="shared" si="34"/>
        <v>3991.422</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960.31</v>
      </c>
      <c r="D1504" s="1">
        <v>0</v>
      </c>
      <c r="E1504" s="1">
        <v>0</v>
      </c>
      <c r="F1504" s="1">
        <v>0</v>
      </c>
      <c r="G1504" s="2">
        <f t="shared" si="34"/>
        <v>24.007750000000001</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8495.3800000000047</v>
      </c>
      <c r="D1517" s="1">
        <v>0</v>
      </c>
      <c r="E1517" s="1">
        <v>0</v>
      </c>
      <c r="F1517" s="1">
        <v>0</v>
      </c>
      <c r="G1517" s="2">
        <f t="shared" si="34"/>
        <v>322.82444000000015</v>
      </c>
      <c r="H1517" s="2">
        <f t="shared" si="35"/>
        <v>0.38000000000465661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8495.3799999999992</v>
      </c>
      <c r="D1576" s="1">
        <v>0</v>
      </c>
      <c r="E1576" s="1">
        <v>0</v>
      </c>
      <c r="F1576" s="1">
        <v>0</v>
      </c>
      <c r="G1576" s="2">
        <f t="shared" si="34"/>
        <v>824.05185999999992</v>
      </c>
      <c r="H1576" s="2">
        <f t="shared" si="35"/>
        <v>0.37999999999919964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70.48</v>
      </c>
      <c r="D1577" s="1">
        <v>0</v>
      </c>
      <c r="E1577" s="1">
        <v>0</v>
      </c>
      <c r="F1577" s="1">
        <v>0</v>
      </c>
      <c r="G1577" s="2">
        <f t="shared" si="34"/>
        <v>6.9070400000000003</v>
      </c>
      <c r="H1577" s="2">
        <f t="shared" si="35"/>
        <v>0.48000000000000398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8424.9</v>
      </c>
      <c r="D1578" s="1">
        <v>0</v>
      </c>
      <c r="E1578" s="1">
        <v>0</v>
      </c>
      <c r="F1578" s="1">
        <v>0</v>
      </c>
      <c r="G1578" s="2">
        <f t="shared" si="34"/>
        <v>834.06510000000003</v>
      </c>
      <c r="H1578" s="2">
        <f t="shared" si="35"/>
        <v>0.1000000000003638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30808</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219410.25</v>
      </c>
      <c r="I16" s="170">
        <f>'PR-RAS'!E6</f>
        <v>272441.20999999996</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216693.01000000004</v>
      </c>
      <c r="I17" s="170">
        <f>'PR-RAS'!E151</f>
        <v>275313.75</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6982.6999999999616</v>
      </c>
      <c r="I18" s="170">
        <f>'PR-RAS'!E645</f>
        <v>4110.1599999999626</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50706.689999999981</v>
      </c>
      <c r="I20" s="173">
        <f>BILANCA!E7</f>
        <v>38495.799999999988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14422.800000000001</v>
      </c>
      <c r="I21" s="175">
        <f>BILANCA!E68</f>
        <v>12605.54</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7440.0999999999995</v>
      </c>
      <c r="I22" s="175">
        <f>BILANCA!E176</f>
        <v>8495.3799999999992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57689.39</v>
      </c>
      <c r="I23" s="177">
        <f>BILANCA!E237</f>
        <v>42605.960000000006</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216693.01</v>
      </c>
      <c r="I28" s="179">
        <f>'RAS-funkcijski'!E141</f>
        <v>275313.75</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7440.1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8495.3800000000047</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8495.3799999999992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219410.25</v>
      </c>
      <c r="E6" s="51">
        <f>E7+E44+E50+E82+E106+E124+E133+E139</f>
        <v>272441.20999999996</v>
      </c>
      <c r="F6" s="52">
        <f t="shared" ref="F6:F131" si="0">IF(D6&lt;&gt;0,IF(E6/D6&gt;=100,"&gt;&gt;100",E6/D6*100),"-")</f>
        <v>124.16977328998986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15754.6</v>
      </c>
      <c r="E50" s="51">
        <f>E51+E54+E59+E62+E65+E68+E71+E74+E77</f>
        <v>21092.19</v>
      </c>
      <c r="F50" s="52">
        <f t="shared" si="0"/>
        <v>133.87956533329947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15754.6</v>
      </c>
      <c r="E68" s="51">
        <f t="shared" si="15"/>
        <v>21092.19</v>
      </c>
      <c r="F68" s="52">
        <f t="shared" si="0"/>
        <v>133.87956533329947</v>
      </c>
    </row>
    <row r="69" spans="1:6" ht="12.75" customHeight="1" x14ac:dyDescent="0.2">
      <c r="A69" s="53" t="s">
        <v>184</v>
      </c>
      <c r="B69" s="85" t="s">
        <v>185</v>
      </c>
      <c r="C69" s="50" t="s">
        <v>184</v>
      </c>
      <c r="D69" s="242">
        <v>15754.6</v>
      </c>
      <c r="E69" s="242">
        <v>21092.19</v>
      </c>
      <c r="F69" s="52">
        <f t="shared" si="0"/>
        <v>133.87956533329947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v>
      </c>
      <c r="F82" s="52">
        <f t="shared" si="0"/>
        <v>0</v>
      </c>
    </row>
    <row r="83" spans="1:6" ht="12.75" customHeight="1" x14ac:dyDescent="0.2">
      <c r="A83" s="53">
        <v>641</v>
      </c>
      <c r="B83" s="85" t="s">
        <v>212</v>
      </c>
      <c r="C83" s="50" t="s">
        <v>213</v>
      </c>
      <c r="D83" s="51">
        <f t="shared" ref="D83:E83" si="20">SUM(D84:D90)</f>
        <v>0.04</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21240.959999999999</v>
      </c>
      <c r="E106" s="51">
        <f t="shared" si="23"/>
        <v>19569.5</v>
      </c>
      <c r="F106" s="52">
        <f t="shared" si="0"/>
        <v>92.130958299436557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21240.959999999999</v>
      </c>
      <c r="E112" s="51">
        <f t="shared" si="25"/>
        <v>19569.5</v>
      </c>
      <c r="F112" s="52">
        <f t="shared" si="0"/>
        <v>92.130958299436557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21240.959999999999</v>
      </c>
      <c r="E117" s="242">
        <v>19569.5</v>
      </c>
      <c r="F117" s="52">
        <f t="shared" si="0"/>
        <v>92.130958299436557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17841.93</v>
      </c>
      <c r="E124" s="51">
        <f t="shared" si="27"/>
        <v>26850</v>
      </c>
      <c r="F124" s="52">
        <f t="shared" si="0"/>
        <v>150.48820391067559</v>
      </c>
    </row>
    <row r="125" spans="1:6" ht="12.75" customHeight="1" x14ac:dyDescent="0.2">
      <c r="A125" s="53">
        <v>661</v>
      </c>
      <c r="B125" s="86" t="s">
        <v>296</v>
      </c>
      <c r="C125" s="50" t="s">
        <v>297</v>
      </c>
      <c r="D125" s="51">
        <f t="shared" ref="D125:E125" si="28">SUM(D126:D127)</f>
        <v>0</v>
      </c>
      <c r="E125" s="51">
        <f t="shared" si="28"/>
        <v>20</v>
      </c>
      <c r="F125" s="52" t="str">
        <f t="shared" si="0"/>
        <v>-</v>
      </c>
    </row>
    <row r="126" spans="1:6" ht="12.75" customHeight="1" x14ac:dyDescent="0.2">
      <c r="A126" s="53">
        <v>6614</v>
      </c>
      <c r="B126" s="86" t="s">
        <v>298</v>
      </c>
      <c r="C126" s="50" t="s">
        <v>299</v>
      </c>
      <c r="D126" s="242">
        <v>0</v>
      </c>
      <c r="E126" s="242">
        <v>20</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17841.93</v>
      </c>
      <c r="E128" s="51">
        <f t="shared" si="29"/>
        <v>26830</v>
      </c>
      <c r="F128" s="52">
        <f t="shared" si="0"/>
        <v>150.37610841428028</v>
      </c>
    </row>
    <row r="129" spans="1:6" ht="12.75" customHeight="1" x14ac:dyDescent="0.2">
      <c r="A129" s="53">
        <v>6631</v>
      </c>
      <c r="B129" s="86" t="s">
        <v>304</v>
      </c>
      <c r="C129" s="50" t="s">
        <v>305</v>
      </c>
      <c r="D129" s="242">
        <v>17841.93</v>
      </c>
      <c r="E129" s="242">
        <v>26830</v>
      </c>
      <c r="F129" s="52">
        <f t="shared" si="0"/>
        <v>150.37610841428028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164572.72</v>
      </c>
      <c r="E133" s="51">
        <f t="shared" si="30"/>
        <v>204929.52</v>
      </c>
      <c r="F133" s="52">
        <f t="shared" ref="F133:F223" si="31">IF(D133&lt;&gt;0,IF(E133/D133&gt;=100,"&gt;&gt;100",E133/D133*100),"-")</f>
        <v>124.52216868020409</v>
      </c>
    </row>
    <row r="134" spans="1:6" ht="24" x14ac:dyDescent="0.2">
      <c r="A134" s="53">
        <v>671</v>
      </c>
      <c r="B134" s="232" t="s">
        <v>314</v>
      </c>
      <c r="C134" s="50" t="s">
        <v>315</v>
      </c>
      <c r="D134" s="51">
        <f t="shared" ref="D134:E134" si="32">SUM(D135:D137)</f>
        <v>164572.72</v>
      </c>
      <c r="E134" s="51">
        <f t="shared" si="32"/>
        <v>204929.52</v>
      </c>
      <c r="F134" s="52">
        <f t="shared" si="31"/>
        <v>124.52216868020409</v>
      </c>
    </row>
    <row r="135" spans="1:6" ht="12.75" customHeight="1" x14ac:dyDescent="0.2">
      <c r="A135" s="53">
        <v>6711</v>
      </c>
      <c r="B135" s="85" t="s">
        <v>316</v>
      </c>
      <c r="C135" s="50" t="s">
        <v>317</v>
      </c>
      <c r="D135" s="242">
        <v>164572.72</v>
      </c>
      <c r="E135" s="310">
        <v>204929.52</v>
      </c>
      <c r="F135" s="52">
        <f t="shared" si="31"/>
        <v>124.52216868020409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216693.01000000004</v>
      </c>
      <c r="E151" s="51">
        <f t="shared" si="35"/>
        <v>275313.75</v>
      </c>
      <c r="F151" s="52">
        <f t="shared" si="31"/>
        <v>127.05243699369903</v>
      </c>
    </row>
    <row r="152" spans="1:6" ht="12.75" customHeight="1" x14ac:dyDescent="0.2">
      <c r="A152" s="53">
        <v>31</v>
      </c>
      <c r="B152" s="85" t="s">
        <v>349</v>
      </c>
      <c r="C152" s="50" t="s">
        <v>350</v>
      </c>
      <c r="D152" s="51">
        <f t="shared" ref="D152:E152" si="36">D153+D158+D159</f>
        <v>85374.52</v>
      </c>
      <c r="E152" s="51">
        <f t="shared" si="36"/>
        <v>98553.010000000009</v>
      </c>
      <c r="F152" s="52">
        <f t="shared" si="31"/>
        <v>115.43609264216069</v>
      </c>
    </row>
    <row r="153" spans="1:6" ht="12.75" customHeight="1" x14ac:dyDescent="0.2">
      <c r="A153" s="53">
        <v>311</v>
      </c>
      <c r="B153" s="85" t="s">
        <v>351</v>
      </c>
      <c r="C153" s="50" t="s">
        <v>352</v>
      </c>
      <c r="D153" s="51">
        <f t="shared" ref="D153:E153" si="37">SUM(D154:D157)</f>
        <v>71368.91</v>
      </c>
      <c r="E153" s="51">
        <f t="shared" si="37"/>
        <v>79355.38</v>
      </c>
      <c r="F153" s="52">
        <f t="shared" si="31"/>
        <v>111.19040489759477</v>
      </c>
    </row>
    <row r="154" spans="1:6" ht="12.75" customHeight="1" x14ac:dyDescent="0.2">
      <c r="A154" s="53">
        <v>3111</v>
      </c>
      <c r="B154" s="85" t="s">
        <v>353</v>
      </c>
      <c r="C154" s="50" t="s">
        <v>354</v>
      </c>
      <c r="D154" s="242">
        <v>71368.91</v>
      </c>
      <c r="E154" s="242">
        <v>79355.38</v>
      </c>
      <c r="F154" s="52">
        <f t="shared" si="31"/>
        <v>111.19040489759477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2229.7399999999998</v>
      </c>
      <c r="E158" s="242">
        <v>6103.99</v>
      </c>
      <c r="F158" s="52">
        <f t="shared" si="31"/>
        <v>273.75344210535764</v>
      </c>
    </row>
    <row r="159" spans="1:6" ht="12.75" customHeight="1" x14ac:dyDescent="0.2">
      <c r="A159" s="53">
        <v>313</v>
      </c>
      <c r="B159" s="85" t="s">
        <v>363</v>
      </c>
      <c r="C159" s="50" t="s">
        <v>364</v>
      </c>
      <c r="D159" s="51">
        <f t="shared" ref="D159:E159" si="38">SUM(D160:D162)</f>
        <v>11775.87</v>
      </c>
      <c r="E159" s="51">
        <f t="shared" si="38"/>
        <v>13093.64</v>
      </c>
      <c r="F159" s="52">
        <f t="shared" si="31"/>
        <v>111.190425845394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11775.87</v>
      </c>
      <c r="E161" s="242">
        <v>13093.64</v>
      </c>
      <c r="F161" s="52">
        <f t="shared" si="31"/>
        <v>111.190425845394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130402.70000000001</v>
      </c>
      <c r="E163" s="51">
        <f t="shared" si="39"/>
        <v>175709.28999999998</v>
      </c>
      <c r="F163" s="52">
        <f t="shared" si="31"/>
        <v>134.74359810034605</v>
      </c>
    </row>
    <row r="164" spans="1:6" ht="12.75" customHeight="1" x14ac:dyDescent="0.2">
      <c r="A164" s="53">
        <v>321</v>
      </c>
      <c r="B164" s="85" t="s">
        <v>372</v>
      </c>
      <c r="C164" s="50" t="s">
        <v>373</v>
      </c>
      <c r="D164" s="51">
        <f t="shared" ref="D164:E164" si="40">SUM(D165:D168)</f>
        <v>4776.74</v>
      </c>
      <c r="E164" s="51">
        <f t="shared" si="40"/>
        <v>4684.16</v>
      </c>
      <c r="F164" s="52">
        <f t="shared" si="31"/>
        <v>98.061858087314775</v>
      </c>
    </row>
    <row r="165" spans="1:6" ht="12.75" customHeight="1" x14ac:dyDescent="0.2">
      <c r="A165" s="53">
        <v>3211</v>
      </c>
      <c r="B165" s="85" t="s">
        <v>374</v>
      </c>
      <c r="C165" s="50" t="s">
        <v>375</v>
      </c>
      <c r="D165" s="242">
        <v>4776.74</v>
      </c>
      <c r="E165" s="242">
        <v>4684.16</v>
      </c>
      <c r="F165" s="52">
        <f t="shared" si="31"/>
        <v>98.061858087314775</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3622.11</v>
      </c>
      <c r="E169" s="51">
        <f t="shared" si="41"/>
        <v>3750.8</v>
      </c>
      <c r="F169" s="52">
        <f t="shared" si="31"/>
        <v>103.55290148559817</v>
      </c>
    </row>
    <row r="170" spans="1:6" ht="12.75" customHeight="1" x14ac:dyDescent="0.2">
      <c r="A170" s="53">
        <v>3221</v>
      </c>
      <c r="B170" s="85" t="s">
        <v>384</v>
      </c>
      <c r="C170" s="50" t="s">
        <v>385</v>
      </c>
      <c r="D170" s="242">
        <v>3225.16</v>
      </c>
      <c r="E170" s="242">
        <v>3750.8</v>
      </c>
      <c r="F170" s="52">
        <f t="shared" si="31"/>
        <v>116.29810614047057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383.67</v>
      </c>
      <c r="E172" s="242"/>
      <c r="F172" s="52">
        <f t="shared" si="31"/>
        <v>0</v>
      </c>
    </row>
    <row r="173" spans="1:6" ht="12.75" customHeight="1" x14ac:dyDescent="0.2">
      <c r="A173" s="53">
        <v>3224</v>
      </c>
      <c r="B173" s="85" t="s">
        <v>390</v>
      </c>
      <c r="C173" s="50" t="s">
        <v>391</v>
      </c>
      <c r="D173" s="242">
        <v>13.28</v>
      </c>
      <c r="E173" s="242"/>
      <c r="F173" s="52">
        <f t="shared" si="31"/>
        <v>0</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112127</v>
      </c>
      <c r="E177" s="51">
        <f t="shared" si="42"/>
        <v>149747.68</v>
      </c>
      <c r="F177" s="52">
        <f t="shared" si="31"/>
        <v>133.55184745868522</v>
      </c>
    </row>
    <row r="178" spans="1:6" ht="12.75" customHeight="1" x14ac:dyDescent="0.2">
      <c r="A178" s="53">
        <v>3231</v>
      </c>
      <c r="B178" s="85" t="s">
        <v>400</v>
      </c>
      <c r="C178" s="50" t="s">
        <v>401</v>
      </c>
      <c r="D178" s="242">
        <v>3573.39</v>
      </c>
      <c r="E178" s="242">
        <v>4864.6400000000003</v>
      </c>
      <c r="F178" s="52">
        <f t="shared" si="31"/>
        <v>136.13515457310845</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687.7</v>
      </c>
      <c r="E181" s="242">
        <v>774.55</v>
      </c>
      <c r="F181" s="52">
        <f t="shared" si="31"/>
        <v>112.62905336629343</v>
      </c>
    </row>
    <row r="182" spans="1:6" ht="12.75" customHeight="1" x14ac:dyDescent="0.2">
      <c r="A182" s="53">
        <v>3235</v>
      </c>
      <c r="B182" s="85" t="s">
        <v>408</v>
      </c>
      <c r="C182" s="50" t="s">
        <v>409</v>
      </c>
      <c r="D182" s="242">
        <v>12646.88</v>
      </c>
      <c r="E182" s="242">
        <v>14291.72</v>
      </c>
      <c r="F182" s="52">
        <f t="shared" si="31"/>
        <v>113.00589552522044</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42345.13</v>
      </c>
      <c r="E184" s="242">
        <v>63654.98</v>
      </c>
      <c r="F184" s="52">
        <f t="shared" si="31"/>
        <v>150.32420493218467</v>
      </c>
    </row>
    <row r="185" spans="1:6" ht="12.75" customHeight="1" x14ac:dyDescent="0.2">
      <c r="A185" s="53">
        <v>3238</v>
      </c>
      <c r="B185" s="85" t="s">
        <v>414</v>
      </c>
      <c r="C185" s="50" t="s">
        <v>415</v>
      </c>
      <c r="D185" s="242">
        <v>119.29</v>
      </c>
      <c r="E185" s="242">
        <v>244.6</v>
      </c>
      <c r="F185" s="52">
        <f t="shared" si="31"/>
        <v>205.04652527454104</v>
      </c>
    </row>
    <row r="186" spans="1:6" ht="12.75" customHeight="1" x14ac:dyDescent="0.2">
      <c r="A186" s="53">
        <v>3239</v>
      </c>
      <c r="B186" s="85" t="s">
        <v>416</v>
      </c>
      <c r="C186" s="50" t="s">
        <v>417</v>
      </c>
      <c r="D186" s="242">
        <v>52754.61</v>
      </c>
      <c r="E186" s="242">
        <v>65917.19</v>
      </c>
      <c r="F186" s="52">
        <f t="shared" si="31"/>
        <v>124.95057777888985</v>
      </c>
    </row>
    <row r="187" spans="1:6" ht="12.75" customHeight="1" x14ac:dyDescent="0.2">
      <c r="A187" s="53">
        <v>324</v>
      </c>
      <c r="B187" s="85" t="s">
        <v>418</v>
      </c>
      <c r="C187" s="50" t="s">
        <v>419</v>
      </c>
      <c r="D187" s="242">
        <v>1495.27</v>
      </c>
      <c r="E187" s="242">
        <v>3373.08</v>
      </c>
      <c r="F187" s="52">
        <f t="shared" si="31"/>
        <v>225.58333946377576</v>
      </c>
    </row>
    <row r="188" spans="1:6" ht="12.75" customHeight="1" x14ac:dyDescent="0.2">
      <c r="A188" s="53">
        <v>329</v>
      </c>
      <c r="B188" s="85" t="s">
        <v>420</v>
      </c>
      <c r="C188" s="50" t="s">
        <v>421</v>
      </c>
      <c r="D188" s="51">
        <f t="shared" ref="D188:E188" si="43">SUM(D189:D195)</f>
        <v>8381.58</v>
      </c>
      <c r="E188" s="51">
        <f t="shared" si="43"/>
        <v>14153.570000000002</v>
      </c>
      <c r="F188" s="52">
        <f t="shared" si="31"/>
        <v>168.86517816449884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1630.86</v>
      </c>
      <c r="E190" s="242">
        <v>2605.94</v>
      </c>
      <c r="F190" s="52">
        <f t="shared" si="31"/>
        <v>159.78931361367623</v>
      </c>
    </row>
    <row r="191" spans="1:6" ht="12.75" customHeight="1" x14ac:dyDescent="0.2">
      <c r="A191" s="53">
        <v>3293</v>
      </c>
      <c r="B191" s="85" t="s">
        <v>426</v>
      </c>
      <c r="C191" s="50" t="s">
        <v>427</v>
      </c>
      <c r="D191" s="242">
        <v>4781.92</v>
      </c>
      <c r="E191" s="242">
        <v>9307.42</v>
      </c>
      <c r="F191" s="52">
        <f t="shared" si="31"/>
        <v>194.63771874058955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48.31</v>
      </c>
      <c r="E193" s="242">
        <v>215.94</v>
      </c>
      <c r="F193" s="52">
        <f t="shared" si="31"/>
        <v>446.98820120057957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1920.49</v>
      </c>
      <c r="E195" s="242">
        <v>2024.27</v>
      </c>
      <c r="F195" s="52">
        <f t="shared" si="31"/>
        <v>105.40382923108164</v>
      </c>
    </row>
    <row r="196" spans="1:6" ht="12.75" customHeight="1" x14ac:dyDescent="0.2">
      <c r="A196" s="53">
        <v>34</v>
      </c>
      <c r="B196" s="232" t="s">
        <v>436</v>
      </c>
      <c r="C196" s="50" t="s">
        <v>437</v>
      </c>
      <c r="D196" s="51">
        <f t="shared" ref="D196:E196" si="44">D197+D202+D210</f>
        <v>915.79</v>
      </c>
      <c r="E196" s="51">
        <f t="shared" si="44"/>
        <v>1051.45</v>
      </c>
      <c r="F196" s="52">
        <f t="shared" si="31"/>
        <v>114.81343976239096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915.79</v>
      </c>
      <c r="E210" s="51">
        <f t="shared" si="47"/>
        <v>1051.45</v>
      </c>
      <c r="F210" s="52">
        <f t="shared" si="31"/>
        <v>114.81343976239096</v>
      </c>
    </row>
    <row r="211" spans="1:6" ht="12.75" customHeight="1" x14ac:dyDescent="0.2">
      <c r="A211" s="53">
        <v>3431</v>
      </c>
      <c r="B211" s="232" t="s">
        <v>466</v>
      </c>
      <c r="C211" s="50" t="s">
        <v>467</v>
      </c>
      <c r="D211" s="242">
        <v>915.79</v>
      </c>
      <c r="E211" s="242">
        <v>1051.45</v>
      </c>
      <c r="F211" s="52">
        <f t="shared" si="31"/>
        <v>114.81343976239096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216693.01000000004</v>
      </c>
      <c r="E289" s="51">
        <f t="shared" si="79"/>
        <v>275313.75</v>
      </c>
      <c r="F289" s="52">
        <f t="shared" si="76"/>
        <v>127.05243699369903</v>
      </c>
    </row>
    <row r="290" spans="1:6" ht="12.75" customHeight="1" x14ac:dyDescent="0.2">
      <c r="A290" s="53" t="s">
        <v>609</v>
      </c>
      <c r="B290" s="85" t="s">
        <v>620</v>
      </c>
      <c r="C290" s="50" t="s">
        <v>621</v>
      </c>
      <c r="D290" s="51">
        <f>IF(D6&gt;=D289,D6-D289,0)</f>
        <v>2717.2399999999616</v>
      </c>
      <c r="E290" s="51">
        <f>IF(E6&gt;=E289,E6-E289,0)</f>
        <v>0</v>
      </c>
      <c r="F290" s="52">
        <f t="shared" si="76"/>
        <v>0</v>
      </c>
    </row>
    <row r="291" spans="1:6" ht="12.75" customHeight="1" x14ac:dyDescent="0.2">
      <c r="A291" s="53" t="s">
        <v>609</v>
      </c>
      <c r="B291" s="85" t="s">
        <v>622</v>
      </c>
      <c r="C291" s="50" t="s">
        <v>623</v>
      </c>
      <c r="D291" s="51">
        <f>IF(D289&gt;=D6,D289-D6,0)</f>
        <v>0</v>
      </c>
      <c r="E291" s="51">
        <f>IF(E289&gt;=E6,E289-E6,0)</f>
        <v>2872.5400000000373</v>
      </c>
      <c r="F291" s="52" t="str">
        <f t="shared" si="76"/>
        <v>-</v>
      </c>
    </row>
    <row r="292" spans="1:6" ht="12.75" customHeight="1" x14ac:dyDescent="0.2">
      <c r="A292" s="53">
        <v>92211</v>
      </c>
      <c r="B292" s="85" t="s">
        <v>624</v>
      </c>
      <c r="C292" s="50" t="s">
        <v>625</v>
      </c>
      <c r="D292" s="242">
        <v>4265.46</v>
      </c>
      <c r="E292" s="242">
        <v>6982.7</v>
      </c>
      <c r="F292" s="52">
        <f t="shared" si="76"/>
        <v>163.70332859761899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219410.25</v>
      </c>
      <c r="E412" s="51">
        <f>E6+E298</f>
        <v>272441.20999999996</v>
      </c>
      <c r="F412" s="52">
        <f t="shared" si="81"/>
        <v>124.16977328998986</v>
      </c>
    </row>
    <row r="413" spans="1:6" ht="12.75" customHeight="1" x14ac:dyDescent="0.2">
      <c r="A413" s="53" t="s">
        <v>609</v>
      </c>
      <c r="B413" s="85" t="s">
        <v>832</v>
      </c>
      <c r="C413" s="50" t="s">
        <v>833</v>
      </c>
      <c r="D413" s="51">
        <f t="shared" ref="D413:E413" si="112">D289+D350</f>
        <v>216693.01000000004</v>
      </c>
      <c r="E413" s="51">
        <f t="shared" si="112"/>
        <v>275313.75</v>
      </c>
      <c r="F413" s="52">
        <f t="shared" si="81"/>
        <v>127.05243699369903</v>
      </c>
    </row>
    <row r="414" spans="1:6" ht="12.75" customHeight="1" x14ac:dyDescent="0.2">
      <c r="A414" s="53" t="s">
        <v>609</v>
      </c>
      <c r="B414" s="85" t="s">
        <v>834</v>
      </c>
      <c r="C414" s="50" t="s">
        <v>835</v>
      </c>
      <c r="D414" s="51">
        <f t="shared" ref="D414:E414" si="113">IF(D412&gt;=D413,D412-D413,0)</f>
        <v>2717.2399999999616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2872.5400000000373</v>
      </c>
      <c r="F415" s="52" t="str">
        <f t="shared" si="81"/>
        <v>-</v>
      </c>
    </row>
    <row r="416" spans="1:6" ht="12.75" customHeight="1" x14ac:dyDescent="0.2">
      <c r="A416" s="60" t="s">
        <v>838</v>
      </c>
      <c r="B416" s="232" t="s">
        <v>839</v>
      </c>
      <c r="C416" s="61" t="s">
        <v>840</v>
      </c>
      <c r="D416" s="51">
        <f t="shared" ref="D416:E416" si="115">IF(D292-D293+D409-D410&gt;=0,D292-D293+D409-D410,0)</f>
        <v>4265.46</v>
      </c>
      <c r="E416" s="51">
        <f t="shared" si="115"/>
        <v>6982.7</v>
      </c>
      <c r="F416" s="52">
        <f t="shared" si="81"/>
        <v>163.70332859761899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219410.25</v>
      </c>
      <c r="E639" s="51">
        <f t="shared" si="180"/>
        <v>272441.20999999996</v>
      </c>
      <c r="F639" s="52">
        <f t="shared" si="119"/>
        <v>124.16977328998986</v>
      </c>
    </row>
    <row r="640" spans="1:6" ht="12.75" customHeight="1" x14ac:dyDescent="0.2">
      <c r="A640" s="53" t="s">
        <v>609</v>
      </c>
      <c r="B640" s="85" t="s">
        <v>1278</v>
      </c>
      <c r="C640" s="50" t="s">
        <v>1279</v>
      </c>
      <c r="D640" s="51">
        <f t="shared" ref="D640:E640" si="181">D413+D528</f>
        <v>216693.01000000004</v>
      </c>
      <c r="E640" s="51">
        <f t="shared" si="181"/>
        <v>275313.75</v>
      </c>
      <c r="F640" s="52">
        <f t="shared" si="119"/>
        <v>127.05243699369903</v>
      </c>
    </row>
    <row r="641" spans="1:6" ht="12.75" customHeight="1" x14ac:dyDescent="0.2">
      <c r="A641" s="53" t="s">
        <v>609</v>
      </c>
      <c r="B641" s="85" t="s">
        <v>1280</v>
      </c>
      <c r="C641" s="50" t="s">
        <v>1281</v>
      </c>
      <c r="D641" s="51">
        <f t="shared" ref="D641:E641" si="182">IF(D639&gt;=D640,D639-D640,0)</f>
        <v>2717.2399999999616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2872.5400000000373</v>
      </c>
      <c r="F642" s="52" t="str">
        <f t="shared" si="119"/>
        <v>-</v>
      </c>
    </row>
    <row r="643" spans="1:6" ht="24" x14ac:dyDescent="0.2">
      <c r="A643" s="60" t="s">
        <v>1284</v>
      </c>
      <c r="B643" s="85" t="s">
        <v>1285</v>
      </c>
      <c r="C643" s="61" t="s">
        <v>1284</v>
      </c>
      <c r="D643" s="51">
        <f t="shared" ref="D643:E643" si="184">IF(D416-D417+D637-D638&gt;=0,D416-D417+D637-D638,0)</f>
        <v>4265.46</v>
      </c>
      <c r="E643" s="51">
        <f t="shared" si="184"/>
        <v>6982.7</v>
      </c>
      <c r="F643" s="52">
        <f t="shared" si="119"/>
        <v>163.70332859761899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6982.6999999999616</v>
      </c>
      <c r="E645" s="51">
        <f t="shared" si="186"/>
        <v>4110.1599999999626</v>
      </c>
      <c r="F645" s="52">
        <f t="shared" si="119"/>
        <v>58.862044767783026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11098.84</v>
      </c>
      <c r="E649" s="242">
        <v>14422.8</v>
      </c>
      <c r="F649" s="52">
        <f t="shared" ref="F649:F724" si="188">IF(D649&lt;&gt;0,IF(E649/D649&gt;=100,"&gt;&gt;100",E649/D649*100),"-")</f>
        <v>129.94871536124495</v>
      </c>
    </row>
    <row r="650" spans="1:6" ht="12.75" customHeight="1" x14ac:dyDescent="0.2">
      <c r="A650" s="53" t="s">
        <v>1297</v>
      </c>
      <c r="B650" s="85" t="s">
        <v>1298</v>
      </c>
      <c r="C650" s="50" t="s">
        <v>1297</v>
      </c>
      <c r="D650" s="242">
        <v>252440.39</v>
      </c>
      <c r="E650" s="242">
        <v>303221</v>
      </c>
      <c r="F650" s="52">
        <f t="shared" si="188"/>
        <v>120.11588161466553</v>
      </c>
    </row>
    <row r="651" spans="1:6" ht="12.75" customHeight="1" x14ac:dyDescent="0.2">
      <c r="A651" s="53" t="s">
        <v>1299</v>
      </c>
      <c r="B651" s="85" t="s">
        <v>1300</v>
      </c>
      <c r="C651" s="50" t="s">
        <v>1299</v>
      </c>
      <c r="D651" s="242">
        <v>249116.43</v>
      </c>
      <c r="E651" s="242">
        <v>305038.26</v>
      </c>
      <c r="F651" s="52">
        <f t="shared" si="188"/>
        <v>122.44806976400552</v>
      </c>
    </row>
    <row r="652" spans="1:6" ht="24" x14ac:dyDescent="0.2">
      <c r="A652" s="53">
        <v>11</v>
      </c>
      <c r="B652" s="85" t="s">
        <v>1301</v>
      </c>
      <c r="C652" s="50" t="s">
        <v>1302</v>
      </c>
      <c r="D652" s="51">
        <f t="shared" ref="D652:E652" si="189">+D649+D650-D651</f>
        <v>14422.800000000047</v>
      </c>
      <c r="E652" s="51">
        <f t="shared" si="189"/>
        <v>12605.539999999979</v>
      </c>
      <c r="F652" s="52">
        <f t="shared" si="188"/>
        <v>87.400088748370209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13100.14</v>
      </c>
      <c r="E675" s="242">
        <v>16192.19</v>
      </c>
      <c r="F675" s="52">
        <f t="shared" si="188"/>
        <v>123.603182866748</v>
      </c>
    </row>
    <row r="676" spans="1:6" ht="24" x14ac:dyDescent="0.2">
      <c r="A676" s="53">
        <v>63613</v>
      </c>
      <c r="B676" s="232" t="s">
        <v>1350</v>
      </c>
      <c r="C676" s="50" t="s">
        <v>1351</v>
      </c>
      <c r="D676" s="242">
        <v>2654.46</v>
      </c>
      <c r="E676" s="242">
        <v>4900</v>
      </c>
      <c r="F676" s="52">
        <f t="shared" si="188"/>
        <v>184.59498353714125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21240.959999999999</v>
      </c>
      <c r="E710" s="242">
        <v>19569.5</v>
      </c>
      <c r="F710" s="52">
        <f t="shared" si="188"/>
        <v>92.130958299436557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28712.57</v>
      </c>
      <c r="E721" s="242">
        <v>29172.65</v>
      </c>
      <c r="F721" s="52">
        <f t="shared" si="188"/>
        <v>101.60236439998232</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10080.879999999999</v>
      </c>
      <c r="E723" s="242">
        <v>14556.21</v>
      </c>
      <c r="F723" s="52">
        <f t="shared" si="188"/>
        <v>144.39423939179915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91" workbookViewId="0">
      <selection activeCell="D68" sqref="D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65129.489999999983</v>
      </c>
      <c r="E6" s="229">
        <f t="shared" si="0"/>
        <v>51101.339999999989</v>
      </c>
      <c r="F6" s="230">
        <f t="shared" ref="F6:F260" si="1">IF(D6&gt;0,IF(E6/D6&gt;=100,"&gt;&gt;100",E6/D6*100),"-")</f>
        <v>78.46113949303151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50706.689999999981</v>
      </c>
      <c r="E7" s="104">
        <f t="shared" si="2"/>
        <v>38495.799999999988</v>
      </c>
      <c r="F7" s="93">
        <f t="shared" si="1"/>
        <v>75.918581946484778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3709.3100000000004</v>
      </c>
      <c r="E8" s="104">
        <f>E9+E10-E11</f>
        <v>2817.59</v>
      </c>
      <c r="F8" s="93">
        <f t="shared" si="1"/>
        <v>75.959949424556044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8916.85</v>
      </c>
      <c r="E10" s="247">
        <v>8916.85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5207.54</v>
      </c>
      <c r="E11" s="247">
        <v>6099.26</v>
      </c>
      <c r="F11" s="93">
        <f t="shared" si="1"/>
        <v>117.12363227166762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46997.379999999983</v>
      </c>
      <c r="E12" s="104">
        <f t="shared" si="3"/>
        <v>35678.209999999985</v>
      </c>
      <c r="F12" s="93">
        <f t="shared" si="1"/>
        <v>75.915316981499814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32794.499999999985</v>
      </c>
      <c r="E19" s="104">
        <f t="shared" si="5"/>
        <v>21475.329999999987</v>
      </c>
      <c r="F19" s="93">
        <f t="shared" si="1"/>
        <v>65.484547713793461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57451.35</v>
      </c>
      <c r="E20" s="247">
        <v>57451.35</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1319.26</v>
      </c>
      <c r="E22" s="247">
        <v>1319.26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18567.59</v>
      </c>
      <c r="E25" s="247">
        <v>18567.59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47491.29</v>
      </c>
      <c r="E26" s="247">
        <v>47491.29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92034.99</v>
      </c>
      <c r="E28" s="247">
        <v>103354.16</v>
      </c>
      <c r="F28" s="93">
        <f t="shared" si="1"/>
        <v>112.29876810982431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14202.88</v>
      </c>
      <c r="E35" s="104">
        <f t="shared" si="7"/>
        <v>14202.88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14202.88</v>
      </c>
      <c r="E37" s="247">
        <v>14202.88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6021.65</v>
      </c>
      <c r="E54" s="247">
        <v>6021.65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6021.65</v>
      </c>
      <c r="E55" s="247">
        <v>6021.65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14422.800000000001</v>
      </c>
      <c r="E68" s="104">
        <f t="shared" si="13"/>
        <v>12605.54</v>
      </c>
      <c r="F68" s="93">
        <f t="shared" si="1"/>
        <v>87.400088748370635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14422.800000000001</v>
      </c>
      <c r="E69" s="104">
        <f t="shared" si="14"/>
        <v>12605.54</v>
      </c>
      <c r="F69" s="93">
        <f t="shared" si="1"/>
        <v>87.400088748370635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11018.94</v>
      </c>
      <c r="E70" s="104">
        <f t="shared" si="15"/>
        <v>12590.1</v>
      </c>
      <c r="F70" s="93">
        <f t="shared" si="1"/>
        <v>114.25872180082656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11018.94</v>
      </c>
      <c r="E72" s="247">
        <v>12590.1</v>
      </c>
      <c r="F72" s="93">
        <f t="shared" si="1"/>
        <v>114.25872180082656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3000</v>
      </c>
      <c r="E75" s="247"/>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403.86</v>
      </c>
      <c r="E76" s="247">
        <v>15.44</v>
      </c>
      <c r="F76" s="93">
        <f t="shared" si="1"/>
        <v>3.8231070172832164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65129.49</v>
      </c>
      <c r="E175" s="104">
        <f t="shared" si="30"/>
        <v>51101.340000000004</v>
      </c>
      <c r="F175" s="93">
        <f t="shared" si="1"/>
        <v>78.46113949303151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7440.0999999999995</v>
      </c>
      <c r="E176" s="104">
        <f t="shared" si="31"/>
        <v>8495.3799999999992</v>
      </c>
      <c r="F176" s="93">
        <f t="shared" si="1"/>
        <v>114.18368032687734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7440.0999999999995</v>
      </c>
      <c r="E177" s="104">
        <f t="shared" si="32"/>
        <v>8495.3799999999992</v>
      </c>
      <c r="F177" s="93">
        <f t="shared" si="1"/>
        <v>114.18368032687734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6265.44</v>
      </c>
      <c r="E178" s="247">
        <v>6834.05</v>
      </c>
      <c r="F178" s="93">
        <f t="shared" si="1"/>
        <v>109.07534027937385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1108.57</v>
      </c>
      <c r="E179" s="247">
        <v>1508.1</v>
      </c>
      <c r="F179" s="93">
        <f t="shared" si="1"/>
        <v>136.0401237630461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62.53</v>
      </c>
      <c r="E180" s="104">
        <f t="shared" si="33"/>
        <v>82.75</v>
      </c>
      <c r="F180" s="93">
        <f t="shared" si="1"/>
        <v>132.33647849032465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62.53</v>
      </c>
      <c r="E183" s="247">
        <v>82.75</v>
      </c>
      <c r="F183" s="93">
        <f t="shared" si="1"/>
        <v>132.33647849032465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3.56</v>
      </c>
      <c r="E188" s="247">
        <v>70.48</v>
      </c>
      <c r="F188" s="93">
        <f t="shared" si="1"/>
        <v>1979.7752808988764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57689.39</v>
      </c>
      <c r="E237" s="104">
        <f t="shared" si="41"/>
        <v>42605.960000000006</v>
      </c>
      <c r="F237" s="93">
        <f t="shared" si="1"/>
        <v>73.854065712950003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50706.69</v>
      </c>
      <c r="E238" s="104">
        <f t="shared" si="42"/>
        <v>38495.800000000003</v>
      </c>
      <c r="F238" s="93">
        <f t="shared" si="1"/>
        <v>75.918581946484778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50706.69</v>
      </c>
      <c r="E239" s="104">
        <f t="shared" si="43"/>
        <v>38495.800000000003</v>
      </c>
      <c r="F239" s="93">
        <f t="shared" si="1"/>
        <v>75.918581946484778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50706.69</v>
      </c>
      <c r="E240" s="247">
        <v>38495.800000000003</v>
      </c>
      <c r="F240" s="93">
        <f t="shared" si="1"/>
        <v>75.918581946484778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6982.7</v>
      </c>
      <c r="E245" s="104">
        <f t="shared" si="45"/>
        <v>4110.16</v>
      </c>
      <c r="F245" s="93">
        <f t="shared" si="1"/>
        <v>58.862044767783239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6982.7</v>
      </c>
      <c r="E246" s="104">
        <f t="shared" si="46"/>
        <v>4110.16</v>
      </c>
      <c r="F246" s="93">
        <f t="shared" si="1"/>
        <v>58.862044767783239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6982.7</v>
      </c>
      <c r="E247" s="247">
        <v>4110.16</v>
      </c>
      <c r="F247" s="93">
        <f t="shared" si="1"/>
        <v>58.862044767783239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7440.1</v>
      </c>
      <c r="E288" s="247">
        <v>8495.3799999999992</v>
      </c>
      <c r="F288" s="93">
        <f t="shared" si="50"/>
        <v>114.18368032687731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216693.01</v>
      </c>
      <c r="E107" s="81">
        <f t="shared" si="21"/>
        <v>275313.75</v>
      </c>
      <c r="F107" s="63">
        <f t="shared" si="1"/>
        <v>127.05243699369906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216693.01</v>
      </c>
      <c r="E109" s="249">
        <v>275313.75</v>
      </c>
      <c r="F109" s="63">
        <f t="shared" si="1"/>
        <v>127.05243699369906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216693.01</v>
      </c>
      <c r="E141" s="106">
        <f t="shared" si="28"/>
        <v>275313.75</v>
      </c>
      <c r="F141" s="82">
        <f t="shared" si="1"/>
        <v>127.05243699369906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3" sqref="D1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7440.1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260938.78000000003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70.48</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260868.30000000002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93178.99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166708.78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980.53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259883.5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3.56</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259879.94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92610.38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166309.25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960.31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8495.3800000000047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8495.3799999999992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70.48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8424.9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7" zoomScaleNormal="100" workbookViewId="0">
      <selection activeCell="C16" sqref="C1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1</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NE</v>
      </c>
      <c r="M3" s="128" t="str">
        <f>RefStr!H8</f>
        <v>DA</v>
      </c>
      <c r="N3" s="128" t="str">
        <f>RefStr!H11</f>
        <v>DA</v>
      </c>
      <c r="O3" s="131">
        <f>RefStr!C6</f>
        <v>30808</v>
      </c>
      <c r="P3" s="71"/>
    </row>
    <row r="4" spans="1:16" ht="19.5" customHeight="1" x14ac:dyDescent="0.2">
      <c r="A4" s="371" t="s">
        <v>3007</v>
      </c>
      <c r="B4" s="372"/>
      <c r="C4" s="373"/>
      <c r="D4" s="123"/>
      <c r="E4" s="71">
        <f t="shared" ref="E4:F4" si="0">SUM(E5:E13)</f>
        <v>1</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Pogreška</v>
      </c>
      <c r="C8" s="135" t="s">
        <v>3014</v>
      </c>
      <c r="D8" s="123"/>
      <c r="E8" s="71">
        <f t="shared" si="2"/>
        <v>1</v>
      </c>
      <c r="F8" s="71">
        <v>0</v>
      </c>
      <c r="G8" s="71"/>
      <c r="H8" s="71"/>
      <c r="I8" s="124">
        <f>IF(AND($I$3=21,OR($H$3=3,$H$3=9),OR($J$3&lt;&gt;"DA",$K$3&lt;&gt;"NE",$L$3&lt;&gt;"NE",$M$3&lt;&gt;"NE",$N$3&lt;&gt;"NE")),1,0)</f>
        <v>0</v>
      </c>
      <c r="J8" s="124">
        <f>IF(AND($I$3=21,$H$3=6,OR($J$3&lt;&gt;"DA",$K$3&lt;&gt;"NE",$L$3&lt;&gt;"NE",$M$3&lt;&gt;"NE",$N$3&lt;&gt;"DA")),1,0)</f>
        <v>0</v>
      </c>
      <c r="K8" s="124">
        <f>IF(AND($I$3=21,$H$3=12,OR($J$3&lt;&gt;"DA",$K$3&lt;&gt;"DA",$L$3&lt;&gt;"DA",$M$3&lt;&gt;"DA",$N$3&lt;&gt;"DA")),1,0)</f>
        <v>1</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Meri</cp:lastModifiedBy>
  <cp:lastPrinted>2023-12-21T13:12:35Z</cp:lastPrinted>
  <dcterms:created xsi:type="dcterms:W3CDTF">2022-04-01T05:14:30Z</dcterms:created>
  <dcterms:modified xsi:type="dcterms:W3CDTF">2024-01-24T10:49:09Z</dcterms:modified>
</cp:coreProperties>
</file>